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fr22581\Documents\Zastupiteľstvá\2018\JÚN\"/>
    </mc:Choice>
  </mc:AlternateContent>
  <bookViews>
    <workbookView xWindow="0" yWindow="0" windowWidth="15345" windowHeight="4635" activeTab="5"/>
  </bookViews>
  <sheets>
    <sheet name="Príjmy I.zmena rozpočtu" sheetId="6" r:id="rId1"/>
    <sheet name="Výdavky I.zmena rozpočtu" sheetId="7" r:id="rId2"/>
    <sheet name="Rekapitulácia" sheetId="5" r:id="rId3"/>
    <sheet name="Hárok3" sheetId="8" r:id="rId4"/>
    <sheet name="Príjmy2018" sheetId="3" r:id="rId5"/>
    <sheet name="Výdavky2018" sheetId="4" r:id="rId6"/>
  </sheets>
  <calcPr calcId="152511" concurrentCalc="0"/>
</workbook>
</file>

<file path=xl/calcChain.xml><?xml version="1.0" encoding="utf-8"?>
<calcChain xmlns="http://schemas.openxmlformats.org/spreadsheetml/2006/main">
  <c r="D41" i="6" l="1"/>
  <c r="D46" i="6"/>
  <c r="E41" i="6"/>
  <c r="E46" i="6"/>
  <c r="D48" i="7"/>
  <c r="D57" i="7"/>
  <c r="D54" i="7"/>
  <c r="D51" i="7"/>
  <c r="D42" i="7"/>
  <c r="D38" i="7"/>
  <c r="D35" i="7"/>
  <c r="D32" i="7"/>
  <c r="D23" i="7"/>
  <c r="D14" i="7"/>
  <c r="D8" i="7"/>
  <c r="D29" i="7"/>
  <c r="D26" i="7"/>
  <c r="D19" i="7"/>
  <c r="D45" i="7"/>
  <c r="D60" i="7"/>
  <c r="D74" i="7"/>
  <c r="D71" i="7"/>
  <c r="D68" i="7"/>
  <c r="D65" i="7"/>
  <c r="D77" i="7"/>
  <c r="D79" i="7"/>
  <c r="E49" i="7"/>
  <c r="E48" i="7"/>
  <c r="E58" i="7"/>
  <c r="E57" i="7"/>
  <c r="E55" i="7"/>
  <c r="E54" i="7"/>
  <c r="C52" i="7"/>
  <c r="E52" i="7"/>
  <c r="E51" i="7"/>
  <c r="E43" i="7"/>
  <c r="E42" i="7"/>
  <c r="E39" i="7"/>
  <c r="E40" i="7"/>
  <c r="E38" i="7"/>
  <c r="E36" i="7"/>
  <c r="E35" i="7"/>
  <c r="E33" i="7"/>
  <c r="E32" i="7"/>
  <c r="E24" i="7"/>
  <c r="E23" i="7"/>
  <c r="E15" i="7"/>
  <c r="E16" i="7"/>
  <c r="E17" i="7"/>
  <c r="E14" i="7"/>
  <c r="E9" i="7"/>
  <c r="E10" i="7"/>
  <c r="C11" i="7"/>
  <c r="E11" i="7"/>
  <c r="E12" i="7"/>
  <c r="E8" i="7"/>
  <c r="E30" i="7"/>
  <c r="E29" i="7"/>
  <c r="E27" i="7"/>
  <c r="E26" i="7"/>
  <c r="E20" i="7"/>
  <c r="E21" i="7"/>
  <c r="E19" i="7"/>
  <c r="E46" i="7"/>
  <c r="E45" i="7"/>
  <c r="E60" i="7"/>
  <c r="E75" i="7"/>
  <c r="E74" i="7"/>
  <c r="E72" i="7"/>
  <c r="E71" i="7"/>
  <c r="E69" i="7"/>
  <c r="E68" i="7"/>
  <c r="E66" i="7"/>
  <c r="E65" i="7"/>
  <c r="E77" i="7"/>
  <c r="E79" i="7"/>
  <c r="D54" i="6"/>
  <c r="D53" i="6"/>
  <c r="D51" i="6"/>
  <c r="D56" i="6"/>
  <c r="D33" i="6"/>
  <c r="D34" i="6"/>
  <c r="D32" i="6"/>
  <c r="D30" i="6"/>
  <c r="D20" i="6"/>
  <c r="D19" i="6"/>
  <c r="D22" i="6"/>
  <c r="D23" i="6"/>
  <c r="D24" i="6"/>
  <c r="D21" i="6"/>
  <c r="D26" i="6"/>
  <c r="D25" i="6"/>
  <c r="D28" i="6"/>
  <c r="D27" i="6"/>
  <c r="D17" i="6"/>
  <c r="D11" i="6"/>
  <c r="D10" i="6"/>
  <c r="D13" i="6"/>
  <c r="D12" i="6"/>
  <c r="D15" i="6"/>
  <c r="D14" i="6"/>
  <c r="D8" i="6"/>
  <c r="D36" i="6"/>
  <c r="D59" i="6"/>
  <c r="E53" i="6"/>
  <c r="E51" i="6"/>
  <c r="E56" i="6"/>
  <c r="E32" i="6"/>
  <c r="E30" i="6"/>
  <c r="E19" i="6"/>
  <c r="E21" i="6"/>
  <c r="E25" i="6"/>
  <c r="E27" i="6"/>
  <c r="E17" i="6"/>
  <c r="E10" i="6"/>
  <c r="E12" i="6"/>
  <c r="E14" i="6"/>
  <c r="E8" i="6"/>
  <c r="E36" i="6"/>
  <c r="E59" i="6"/>
  <c r="F67" i="4"/>
  <c r="F68" i="4"/>
  <c r="I166" i="8"/>
  <c r="I162" i="8"/>
  <c r="I159" i="8"/>
  <c r="I167" i="8"/>
  <c r="J167" i="8"/>
  <c r="J151" i="8"/>
  <c r="J152" i="8"/>
  <c r="J145" i="8"/>
  <c r="J146" i="8"/>
  <c r="J147" i="8"/>
  <c r="J148" i="8"/>
  <c r="J149" i="8"/>
  <c r="J140" i="8"/>
  <c r="J141" i="8"/>
  <c r="J142" i="8"/>
  <c r="J143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14" i="8"/>
  <c r="J115" i="8"/>
  <c r="J109" i="8"/>
  <c r="J110" i="8"/>
  <c r="J111" i="8"/>
  <c r="J112" i="8"/>
  <c r="J98" i="8"/>
  <c r="J99" i="8"/>
  <c r="J100" i="8"/>
  <c r="J101" i="8"/>
  <c r="J102" i="8"/>
  <c r="J103" i="8"/>
  <c r="J104" i="8"/>
  <c r="J105" i="8"/>
  <c r="J106" i="8"/>
  <c r="J107" i="8"/>
  <c r="J93" i="8"/>
  <c r="J94" i="8"/>
  <c r="J95" i="8"/>
  <c r="J96" i="8"/>
  <c r="J90" i="8"/>
  <c r="J91" i="8"/>
  <c r="J77" i="8"/>
  <c r="J78" i="8"/>
  <c r="J79" i="8"/>
  <c r="J80" i="8"/>
  <c r="J81" i="8"/>
  <c r="J82" i="8"/>
  <c r="J83" i="8"/>
  <c r="J84" i="8"/>
  <c r="J85" i="8"/>
  <c r="J86" i="8"/>
  <c r="J87" i="8"/>
  <c r="J88" i="8"/>
  <c r="J67" i="8"/>
  <c r="J68" i="8"/>
  <c r="J69" i="8"/>
  <c r="J70" i="8"/>
  <c r="J71" i="8"/>
  <c r="J72" i="8"/>
  <c r="J73" i="8"/>
  <c r="J74" i="8"/>
  <c r="J75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153" i="8"/>
  <c r="J168" i="8"/>
  <c r="I152" i="8"/>
  <c r="I149" i="8"/>
  <c r="I143" i="8"/>
  <c r="I138" i="8"/>
  <c r="I115" i="8"/>
  <c r="I112" i="8"/>
  <c r="I107" i="8"/>
  <c r="I96" i="8"/>
  <c r="I91" i="8"/>
  <c r="I88" i="8"/>
  <c r="I75" i="8"/>
  <c r="I65" i="8"/>
  <c r="I153" i="8"/>
  <c r="I168" i="8"/>
  <c r="J166" i="8"/>
  <c r="J165" i="8"/>
  <c r="J164" i="8"/>
  <c r="J161" i="8"/>
  <c r="J162" i="8"/>
  <c r="J156" i="8"/>
  <c r="J157" i="8"/>
  <c r="J158" i="8"/>
  <c r="J159" i="8"/>
  <c r="H88" i="8"/>
  <c r="H153" i="8"/>
  <c r="G153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5" i="8"/>
  <c r="J26" i="8"/>
  <c r="J27" i="8"/>
  <c r="J29" i="8"/>
  <c r="I22" i="8"/>
  <c r="I27" i="8"/>
  <c r="I29" i="8"/>
  <c r="F58" i="4"/>
  <c r="F57" i="4"/>
  <c r="F55" i="4"/>
  <c r="F54" i="4"/>
  <c r="D52" i="4"/>
  <c r="F52" i="4"/>
  <c r="F51" i="4"/>
  <c r="F49" i="4"/>
  <c r="F48" i="4"/>
  <c r="F43" i="4"/>
  <c r="F42" i="4"/>
  <c r="F39" i="4"/>
  <c r="F40" i="4"/>
  <c r="F38" i="4"/>
  <c r="F36" i="4"/>
  <c r="F35" i="4"/>
  <c r="F33" i="4"/>
  <c r="F32" i="4"/>
  <c r="F24" i="4"/>
  <c r="F23" i="4"/>
  <c r="F15" i="4"/>
  <c r="F16" i="4"/>
  <c r="F17" i="4"/>
  <c r="F14" i="4"/>
  <c r="F9" i="4"/>
  <c r="F10" i="4"/>
  <c r="D11" i="4"/>
  <c r="F11" i="4"/>
  <c r="F12" i="4"/>
  <c r="F8" i="4"/>
  <c r="F30" i="4"/>
  <c r="F29" i="4"/>
  <c r="F27" i="4"/>
  <c r="F26" i="4"/>
  <c r="F20" i="4"/>
  <c r="F21" i="4"/>
  <c r="F19" i="4"/>
  <c r="F46" i="4"/>
  <c r="F45" i="4"/>
  <c r="F60" i="4"/>
  <c r="D5" i="5"/>
  <c r="D32" i="5"/>
  <c r="F36" i="3"/>
  <c r="F37" i="3"/>
  <c r="F35" i="3"/>
  <c r="F31" i="3"/>
  <c r="F32" i="3"/>
  <c r="F33" i="3"/>
  <c r="F30" i="3"/>
  <c r="F28" i="3"/>
  <c r="F27" i="3"/>
  <c r="F23" i="3"/>
  <c r="F24" i="3"/>
  <c r="F25" i="3"/>
  <c r="F22" i="3"/>
  <c r="F20" i="3"/>
  <c r="F19" i="3"/>
  <c r="F14" i="3"/>
  <c r="F15" i="3"/>
  <c r="F16" i="3"/>
  <c r="F17" i="3"/>
  <c r="F13" i="3"/>
  <c r="F10" i="3"/>
  <c r="F12" i="3"/>
  <c r="F8" i="3"/>
  <c r="F38" i="3"/>
  <c r="D4" i="5"/>
  <c r="D27" i="5"/>
  <c r="D37" i="5"/>
  <c r="F74" i="4"/>
  <c r="F75" i="4"/>
  <c r="F73" i="4"/>
  <c r="F71" i="4"/>
  <c r="F70" i="4"/>
  <c r="F66" i="4"/>
  <c r="F65" i="4"/>
  <c r="F62" i="4"/>
  <c r="F78" i="4"/>
  <c r="F79" i="4"/>
  <c r="F77" i="4"/>
  <c r="F81" i="4"/>
  <c r="D9" i="5"/>
  <c r="D33" i="5"/>
  <c r="F41" i="3"/>
  <c r="F40" i="3"/>
  <c r="D8" i="5"/>
  <c r="D28" i="5"/>
  <c r="D38" i="5"/>
  <c r="F44" i="3"/>
  <c r="F43" i="3"/>
  <c r="D16" i="5"/>
  <c r="C8" i="5"/>
  <c r="C28" i="5"/>
  <c r="D73" i="4"/>
  <c r="D70" i="4"/>
  <c r="D65" i="4"/>
  <c r="D62" i="4"/>
  <c r="D81" i="4"/>
  <c r="C9" i="5"/>
  <c r="C33" i="5"/>
  <c r="C38" i="5"/>
  <c r="F83" i="4"/>
  <c r="E57" i="4"/>
  <c r="E54" i="4"/>
  <c r="E51" i="4"/>
  <c r="E48" i="4"/>
  <c r="E42" i="4"/>
  <c r="E38" i="4"/>
  <c r="E35" i="4"/>
  <c r="E32" i="4"/>
  <c r="E23" i="4"/>
  <c r="E14" i="4"/>
  <c r="E8" i="4"/>
  <c r="E29" i="4"/>
  <c r="E26" i="4"/>
  <c r="E19" i="4"/>
  <c r="E45" i="4"/>
  <c r="E60" i="4"/>
  <c r="E73" i="4"/>
  <c r="E70" i="4"/>
  <c r="E65" i="4"/>
  <c r="E62" i="4"/>
  <c r="E77" i="4"/>
  <c r="E81" i="4"/>
  <c r="E83" i="4"/>
  <c r="D57" i="4"/>
  <c r="D54" i="4"/>
  <c r="D51" i="4"/>
  <c r="D48" i="4"/>
  <c r="D42" i="4"/>
  <c r="D38" i="4"/>
  <c r="D35" i="4"/>
  <c r="D32" i="4"/>
  <c r="D23" i="4"/>
  <c r="D14" i="4"/>
  <c r="D8" i="4"/>
  <c r="D29" i="4"/>
  <c r="D26" i="4"/>
  <c r="D19" i="4"/>
  <c r="D45" i="4"/>
  <c r="D60" i="4"/>
  <c r="D83" i="4"/>
  <c r="D77" i="4"/>
  <c r="F46" i="3"/>
  <c r="E43" i="3"/>
  <c r="E40" i="3"/>
  <c r="E35" i="3"/>
  <c r="E30" i="3"/>
  <c r="E27" i="3"/>
  <c r="E22" i="3"/>
  <c r="E19" i="3"/>
  <c r="E13" i="3"/>
  <c r="E8" i="3"/>
  <c r="E38" i="3"/>
  <c r="E46" i="3"/>
  <c r="D43" i="3"/>
  <c r="D40" i="3"/>
  <c r="D35" i="3"/>
  <c r="D30" i="3"/>
  <c r="D27" i="3"/>
  <c r="D22" i="3"/>
  <c r="D19" i="3"/>
  <c r="D13" i="3"/>
  <c r="D8" i="3"/>
  <c r="D38" i="3"/>
  <c r="D46" i="3"/>
  <c r="C4" i="5"/>
  <c r="C27" i="5"/>
  <c r="E27" i="5"/>
  <c r="C5" i="5"/>
  <c r="C32" i="5"/>
  <c r="E32" i="5"/>
  <c r="E37" i="5"/>
  <c r="E28" i="5"/>
  <c r="E33" i="5"/>
  <c r="E38" i="5"/>
  <c r="D29" i="5"/>
  <c r="C16" i="5"/>
  <c r="C29" i="5"/>
  <c r="E29" i="5"/>
  <c r="D34" i="5"/>
  <c r="C34" i="5"/>
  <c r="E34" i="5"/>
  <c r="E39" i="5"/>
  <c r="E40" i="5"/>
  <c r="D39" i="5"/>
  <c r="D40" i="5"/>
  <c r="C37" i="5"/>
  <c r="C39" i="5"/>
  <c r="C40" i="5"/>
  <c r="E35" i="5"/>
  <c r="D35" i="5"/>
  <c r="C35" i="5"/>
  <c r="E30" i="5"/>
  <c r="D30" i="5"/>
  <c r="C30" i="5"/>
  <c r="E4" i="5"/>
  <c r="E8" i="5"/>
  <c r="E16" i="5"/>
  <c r="E20" i="5"/>
  <c r="E5" i="5"/>
  <c r="E9" i="5"/>
  <c r="E17" i="5"/>
  <c r="E21" i="5"/>
  <c r="E22" i="5"/>
  <c r="D20" i="5"/>
  <c r="D21" i="5"/>
  <c r="D22" i="5"/>
  <c r="C12" i="5"/>
  <c r="C20" i="5"/>
  <c r="C13" i="5"/>
  <c r="C21" i="5"/>
  <c r="C22" i="5"/>
  <c r="E18" i="5"/>
  <c r="D18" i="5"/>
  <c r="C18" i="5"/>
  <c r="D12" i="5"/>
  <c r="E12" i="5"/>
  <c r="D13" i="5"/>
  <c r="E13" i="5"/>
  <c r="E14" i="5"/>
  <c r="D14" i="5"/>
  <c r="C14" i="5"/>
  <c r="E10" i="5"/>
  <c r="D10" i="5"/>
  <c r="C10" i="5"/>
  <c r="E6" i="5"/>
  <c r="D6" i="5"/>
  <c r="C6" i="5"/>
  <c r="C57" i="7"/>
  <c r="C54" i="7"/>
  <c r="C51" i="7"/>
  <c r="C48" i="7"/>
  <c r="C42" i="7"/>
  <c r="C38" i="7"/>
  <c r="C35" i="7"/>
  <c r="C32" i="7"/>
  <c r="C23" i="7"/>
  <c r="C14" i="7"/>
  <c r="C8" i="7"/>
  <c r="C29" i="7"/>
  <c r="C26" i="7"/>
  <c r="C19" i="7"/>
  <c r="C45" i="7"/>
  <c r="C60" i="7"/>
  <c r="C74" i="7"/>
  <c r="C71" i="7"/>
  <c r="C68" i="7"/>
  <c r="C65" i="7"/>
  <c r="C77" i="7"/>
  <c r="C79" i="7"/>
  <c r="C53" i="6"/>
  <c r="C51" i="6"/>
  <c r="C56" i="6"/>
  <c r="C41" i="6"/>
  <c r="C46" i="6"/>
  <c r="C32" i="6"/>
  <c r="C30" i="6"/>
  <c r="C19" i="6"/>
  <c r="C21" i="6"/>
  <c r="C25" i="6"/>
  <c r="C27" i="6"/>
  <c r="C17" i="6"/>
  <c r="C10" i="6"/>
  <c r="C12" i="6"/>
  <c r="C14" i="6"/>
  <c r="C8" i="6"/>
  <c r="C36" i="6"/>
  <c r="C59" i="6"/>
</calcChain>
</file>

<file path=xl/sharedStrings.xml><?xml version="1.0" encoding="utf-8"?>
<sst xmlns="http://schemas.openxmlformats.org/spreadsheetml/2006/main" count="1071" uniqueCount="357">
  <si>
    <t>Daň z nehnuteľností</t>
  </si>
  <si>
    <t>Iné</t>
  </si>
  <si>
    <t>Granty</t>
  </si>
  <si>
    <t>Bežné príjmy</t>
  </si>
  <si>
    <t>Daňové príjmy</t>
  </si>
  <si>
    <t>za ubytovanie</t>
  </si>
  <si>
    <t>133 012</t>
  </si>
  <si>
    <t>za užívanie verejného priestranstva</t>
  </si>
  <si>
    <t>133 013</t>
  </si>
  <si>
    <t>za komunál.odpady a drobné stav.odpadky</t>
  </si>
  <si>
    <t>Príjmy z vlastníctva majetku</t>
  </si>
  <si>
    <t>212 003</t>
  </si>
  <si>
    <t>z prenájmu budov - KD, DS</t>
  </si>
  <si>
    <t>221 004</t>
  </si>
  <si>
    <t>správne poplatky</t>
  </si>
  <si>
    <t>poplatky za predaj výrobkov a služieb</t>
  </si>
  <si>
    <t>Úroky</t>
  </si>
  <si>
    <t>úroky z vkladov</t>
  </si>
  <si>
    <t>príjmy z dobropisov</t>
  </si>
  <si>
    <t>Granty a transfery</t>
  </si>
  <si>
    <t>Bežné príjmy spolu:</t>
  </si>
  <si>
    <t xml:space="preserve">Kapitálové príjmy </t>
  </si>
  <si>
    <t>Príjmy z finančných operácií</t>
  </si>
  <si>
    <t>Rozpočtové príjmy spolu</t>
  </si>
  <si>
    <t>Bežné výdavky</t>
  </si>
  <si>
    <t>Poistné  do poisťovní</t>
  </si>
  <si>
    <t>01.1.2 Finančná a rozpočtová oblasť</t>
  </si>
  <si>
    <t>Poistné do poisťovní</t>
  </si>
  <si>
    <t>03.2.0 Požiarna ochrana</t>
  </si>
  <si>
    <t>04.5.1. Cestná doprava</t>
  </si>
  <si>
    <t>05.1.0 Nakladanie s odpadmi</t>
  </si>
  <si>
    <t>06. 2. 0. Rozvoj obce</t>
  </si>
  <si>
    <t>06.4.0 Verejné osvetlenie</t>
  </si>
  <si>
    <t>08.3.0. Vysielacie a  vydavateľské služby</t>
  </si>
  <si>
    <t>Bežné výdavky spolu:</t>
  </si>
  <si>
    <t>Kapitálové výdavky spolu:</t>
  </si>
  <si>
    <t>Výdavky obce celkom</t>
  </si>
  <si>
    <t>Kapitálové príjmy</t>
  </si>
  <si>
    <t>Dane za tovary a služby</t>
  </si>
  <si>
    <t>Administratívne poplatky a iné poplatky a platby</t>
  </si>
  <si>
    <t>Ostatné príjmy</t>
  </si>
  <si>
    <t>Z náhrad poistného plnenia</t>
  </si>
  <si>
    <t>Transféry v rámci verejnej správy</t>
  </si>
  <si>
    <t>Mzdy,platy</t>
  </si>
  <si>
    <t>Tovary a služby</t>
  </si>
  <si>
    <t>Bežné transféry</t>
  </si>
  <si>
    <t>08.2.0. Kultúrne služby</t>
  </si>
  <si>
    <t>09.5.0 Vzdelávanie inde nedefinováné</t>
  </si>
  <si>
    <t>OBEC RATKOVO</t>
  </si>
  <si>
    <t>Finančné operácie výdavkové</t>
  </si>
  <si>
    <t>Finančné operácie príjmové</t>
  </si>
  <si>
    <t>Bežný rozpočet prebytok/schodok</t>
  </si>
  <si>
    <t>Kapitálový rozpočet prebytok/schodok</t>
  </si>
  <si>
    <t>Príjmy celkom</t>
  </si>
  <si>
    <t>Výdavky celkom</t>
  </si>
  <si>
    <t>Prebytok/Schodok rozpočtu</t>
  </si>
  <si>
    <t>Rozdiel vo finančných operáciách</t>
  </si>
  <si>
    <t>Zostatok prostriedkov prech.rokov</t>
  </si>
  <si>
    <t>01.1.1 Výkonné a zákonodarné orgány</t>
  </si>
  <si>
    <t>08.4.0. Náboženské a iné spoločenské služby</t>
  </si>
  <si>
    <t>Prípravná a projektová dokumentácia</t>
  </si>
  <si>
    <t>Realizácia nových stavieb</t>
  </si>
  <si>
    <t>06. 3. 0. Zásobovanie vodou</t>
  </si>
  <si>
    <t>Technické zhodnotenie traktor</t>
  </si>
  <si>
    <t>Kapitálové výdavky</t>
  </si>
  <si>
    <t>Nákup pozemkov</t>
  </si>
  <si>
    <t>04.5.1 Cestná doprava</t>
  </si>
  <si>
    <t>01.6.0 Všeobecné verejné služby</t>
  </si>
  <si>
    <t>03.6.0 Bezpečnosť</t>
  </si>
  <si>
    <t>04.4.3. Výstavba</t>
  </si>
  <si>
    <t>08.1.0. Rekreačné a športové služby</t>
  </si>
  <si>
    <t>Predaj pozemkov</t>
  </si>
  <si>
    <t>Nedaňové príjmy</t>
  </si>
  <si>
    <t>Daň z pozemkov</t>
  </si>
  <si>
    <t>Daň zo stavieb</t>
  </si>
  <si>
    <t>Daň za psa</t>
  </si>
  <si>
    <t xml:space="preserve">Bežné a kapitálové výdavky </t>
  </si>
  <si>
    <t>Celkom</t>
  </si>
  <si>
    <t>Bežné a kapitálové príjmy</t>
  </si>
  <si>
    <t>Príjmy
(rekapitulácia)</t>
  </si>
  <si>
    <t>Finančné operácie</t>
  </si>
  <si>
    <t>Spolu</t>
  </si>
  <si>
    <t>Výdavky
(rekapitulácia)</t>
  </si>
  <si>
    <t>Výsledok hospodárenia</t>
  </si>
  <si>
    <t>Bežné príjmy-bežné výdavky</t>
  </si>
  <si>
    <t>Kapitálové príjmy-kapitálové výdavky</t>
  </si>
  <si>
    <t>Z finančných operácií</t>
  </si>
  <si>
    <t xml:space="preserve">Celkom </t>
  </si>
  <si>
    <t>BEŽNÉ PRÍJMY</t>
  </si>
  <si>
    <t>Pol.</t>
  </si>
  <si>
    <t>Ukazovateľ</t>
  </si>
  <si>
    <t>Dane z príjmov a kapitálové majektu</t>
  </si>
  <si>
    <t>Daň z príjmov fyzických osôb-podielová daň</t>
  </si>
  <si>
    <t>Dane z majektu</t>
  </si>
  <si>
    <t>Dane za špecifické služby - miestne poplatky podľa zákona o miestnych poplatkoch</t>
  </si>
  <si>
    <t>Príjmy z podnikania a  vlastníctva majetku</t>
  </si>
  <si>
    <t>Príjmy z vlastníctva -prenájom budov - KD, DS</t>
  </si>
  <si>
    <t>Administratívne poplatky - správne poplatky</t>
  </si>
  <si>
    <t xml:space="preserve"> Poplatky a platby z nepriemyselného a náhodného predaja a služieb -poplatky za predaj výrobkov a služieb</t>
  </si>
  <si>
    <t>Z vkladov</t>
  </si>
  <si>
    <t>Tuzemské bežné granty a trasfery</t>
  </si>
  <si>
    <t>Transféry v rámci sektora verejnej správy</t>
  </si>
  <si>
    <t>200</t>
  </si>
  <si>
    <t>Príjem z predaja pozemkov</t>
  </si>
  <si>
    <t>Kapitálové príjmy spolu:</t>
  </si>
  <si>
    <t>KAPITÁLOVÉ PRÍJMY</t>
  </si>
  <si>
    <t>Príjmy z transakcii s finančnými aktívami a finančnými pasívami</t>
  </si>
  <si>
    <t>450</t>
  </si>
  <si>
    <t>Z ostatných finančných operácií</t>
  </si>
  <si>
    <t>Zostatok prostriedkov prechádzajúcich rokov</t>
  </si>
  <si>
    <t>FINANČNÉ OPERÁCIE</t>
  </si>
  <si>
    <t>Finančné operácie spolu:</t>
  </si>
  <si>
    <t>BEŽNÉ VÝDAVKY</t>
  </si>
  <si>
    <t>Mzdy,platy,služobné príjmy a OOV</t>
  </si>
  <si>
    <t>UKAZOVATEĽ</t>
  </si>
  <si>
    <t>Obstarávanie kapitálových aktív</t>
  </si>
  <si>
    <t>KAPITÁLOVÉ VÝDAVKY</t>
  </si>
  <si>
    <t>SCHVÁLENÝ ROZPOČET 2018</t>
  </si>
  <si>
    <t>pokuty</t>
  </si>
  <si>
    <t>06. 4. 0. Verejné osvetlenie</t>
  </si>
  <si>
    <t>Rekonštrukcia a modernizácia VO</t>
  </si>
  <si>
    <t>ROZPOČET PO ÚPRAVE RO č.1</t>
  </si>
  <si>
    <t>ROZDIEL</t>
  </si>
  <si>
    <t>Druh</t>
  </si>
  <si>
    <t>Funč.kl.</t>
  </si>
  <si>
    <t>Ekon.kl.</t>
  </si>
  <si>
    <t>Zdroj</t>
  </si>
  <si>
    <t>Názov</t>
  </si>
  <si>
    <t>Schválený</t>
  </si>
  <si>
    <t>Upravený</t>
  </si>
  <si>
    <t>Čerpanie</t>
  </si>
  <si>
    <t>Uprava</t>
  </si>
  <si>
    <t/>
  </si>
  <si>
    <t>Príjmy</t>
  </si>
  <si>
    <t>1</t>
  </si>
  <si>
    <t>1-bežný rozpočet</t>
  </si>
  <si>
    <t>111003</t>
  </si>
  <si>
    <t>41</t>
  </si>
  <si>
    <t>Výnos dane z príjmov FO</t>
  </si>
  <si>
    <t>121001</t>
  </si>
  <si>
    <t>121002</t>
  </si>
  <si>
    <t>133001</t>
  </si>
  <si>
    <t>133013</t>
  </si>
  <si>
    <t>Daň za komunálne odpady a drobné stavebné odpady</t>
  </si>
  <si>
    <t>212003</t>
  </si>
  <si>
    <t>Nájom Dom smútku,Kultúrny dom</t>
  </si>
  <si>
    <t>221004</t>
  </si>
  <si>
    <t>Správne poplatky</t>
  </si>
  <si>
    <t>222003</t>
  </si>
  <si>
    <t>Pokuty</t>
  </si>
  <si>
    <t>223001</t>
  </si>
  <si>
    <t>Za predaj výrobkov tovarov a služieb</t>
  </si>
  <si>
    <t>Ostatné príjmy - overovanie</t>
  </si>
  <si>
    <t>Poplatok za relácie v Obecnom Rozhlase,služby</t>
  </si>
  <si>
    <t>292012</t>
  </si>
  <si>
    <t>Preplatok energie</t>
  </si>
  <si>
    <t>311</t>
  </si>
  <si>
    <t>71</t>
  </si>
  <si>
    <t>312012</t>
  </si>
  <si>
    <t>111</t>
  </si>
  <si>
    <t>Transfér -REGOB</t>
  </si>
  <si>
    <t>Transfér - Životné prostredie</t>
  </si>
  <si>
    <t>Transfér - Cestná doprava</t>
  </si>
  <si>
    <t>Transfér - register adries</t>
  </si>
  <si>
    <t>*</t>
  </si>
  <si>
    <t>*1</t>
  </si>
  <si>
    <t>3</t>
  </si>
  <si>
    <t>3-finančné operácie</t>
  </si>
  <si>
    <t>453</t>
  </si>
  <si>
    <t>45</t>
  </si>
  <si>
    <t>Prostriedky minulých rokov-účelovo určené NDS</t>
  </si>
  <si>
    <t>Zostatok prostriedkov z predchádzajúcich rokov</t>
  </si>
  <si>
    <t>*3</t>
  </si>
  <si>
    <t>Výdaje</t>
  </si>
  <si>
    <t>01.1.1</t>
  </si>
  <si>
    <t>Výkonné a zákonodarné orgány</t>
  </si>
  <si>
    <t>611</t>
  </si>
  <si>
    <t>Mzdy Obecný úrad</t>
  </si>
  <si>
    <t>621</t>
  </si>
  <si>
    <t>Zdravotné poistenie VZP-Obecný úrad</t>
  </si>
  <si>
    <t>623</t>
  </si>
  <si>
    <t>OÚ-zdrav.poist.-ostatné</t>
  </si>
  <si>
    <t>625001</t>
  </si>
  <si>
    <t>OÚ-nemoc.poistenie</t>
  </si>
  <si>
    <t>625002</t>
  </si>
  <si>
    <t>OÚ-starobné poistenie</t>
  </si>
  <si>
    <t>625003</t>
  </si>
  <si>
    <t>OÚ-úrazové poistenie</t>
  </si>
  <si>
    <t>625004</t>
  </si>
  <si>
    <t>OÚ-invalidné poistenie</t>
  </si>
  <si>
    <t>625005</t>
  </si>
  <si>
    <t>OÚ-Na poistenie v nezamestnanosti</t>
  </si>
  <si>
    <t>625007</t>
  </si>
  <si>
    <t>OÚ-poist.do rezerv.fondu</t>
  </si>
  <si>
    <t>632001</t>
  </si>
  <si>
    <t>OÚ-spotreba el.energie, plyn</t>
  </si>
  <si>
    <t>632002</t>
  </si>
  <si>
    <t>OÚ-vodné, stočné</t>
  </si>
  <si>
    <t>632003</t>
  </si>
  <si>
    <t>Oú-poštovné, telekomunikačné služby</t>
  </si>
  <si>
    <t>632004</t>
  </si>
  <si>
    <t>Internet</t>
  </si>
  <si>
    <t>632005</t>
  </si>
  <si>
    <t>Telekomunikačné služby</t>
  </si>
  <si>
    <t>633001</t>
  </si>
  <si>
    <t>OÚ-interierové vybavenie</t>
  </si>
  <si>
    <t>633003</t>
  </si>
  <si>
    <t>Telekomunikačná technika</t>
  </si>
  <si>
    <t>633006</t>
  </si>
  <si>
    <t>Všeobecný materiál-ŠR</t>
  </si>
  <si>
    <t>OÚ-všeobecný materiál</t>
  </si>
  <si>
    <t>633009</t>
  </si>
  <si>
    <t>OÚ-knihy,vyhlášky</t>
  </si>
  <si>
    <t>633016</t>
  </si>
  <si>
    <t>OÚ-reprezentačné</t>
  </si>
  <si>
    <t>635006</t>
  </si>
  <si>
    <t>Údržba budovy OÚ,KD</t>
  </si>
  <si>
    <t>635009</t>
  </si>
  <si>
    <t>Systémová podpora softwaru</t>
  </si>
  <si>
    <t>637003</t>
  </si>
  <si>
    <t>Propagácia obce</t>
  </si>
  <si>
    <t>637004</t>
  </si>
  <si>
    <t>Všeobecné služby</t>
  </si>
  <si>
    <t>Všeobecné služby-účtovné</t>
  </si>
  <si>
    <t>637005</t>
  </si>
  <si>
    <t>Špeciálne služby</t>
  </si>
  <si>
    <t>637012</t>
  </si>
  <si>
    <t>Poplatky a odvody</t>
  </si>
  <si>
    <t>637015</t>
  </si>
  <si>
    <t>Poistenie majetku</t>
  </si>
  <si>
    <t>637026</t>
  </si>
  <si>
    <t>Odmeny poslancom</t>
  </si>
  <si>
    <t>637027</t>
  </si>
  <si>
    <t>OÚ-odmeny z dohôd</t>
  </si>
  <si>
    <t>642006</t>
  </si>
  <si>
    <t>ZMOT,ZMOS,RVC,ZTVFC</t>
  </si>
  <si>
    <t>*01.1.1</t>
  </si>
  <si>
    <t>01.1.2</t>
  </si>
  <si>
    <t>Finančné a rozpočtové záležitosti</t>
  </si>
  <si>
    <t>Mzda - Hlavný kontrolór</t>
  </si>
  <si>
    <t>Poistné do VZP</t>
  </si>
  <si>
    <t>Poistné na NP</t>
  </si>
  <si>
    <t>Poistné na SP</t>
  </si>
  <si>
    <t>Poistné na UP</t>
  </si>
  <si>
    <t>Poistné do RF</t>
  </si>
  <si>
    <t>Audit</t>
  </si>
  <si>
    <t>Poplatky bankám</t>
  </si>
  <si>
    <t>*01.1.2</t>
  </si>
  <si>
    <t>03.2.0</t>
  </si>
  <si>
    <t>Ochrana pred požiarmi</t>
  </si>
  <si>
    <t>Všeobecný materiál</t>
  </si>
  <si>
    <t>633007</t>
  </si>
  <si>
    <t>DHZ-špeciál.materiál</t>
  </si>
  <si>
    <t>Knihy, časopisy, noviny , učebnice, učebné pomôcky</t>
  </si>
  <si>
    <t>633015</t>
  </si>
  <si>
    <t>Palivá ako zdroj energie-striekačka</t>
  </si>
  <si>
    <t>634001</t>
  </si>
  <si>
    <t>DHZ - PHM</t>
  </si>
  <si>
    <t>Oleje - DHZ</t>
  </si>
  <si>
    <t>634003</t>
  </si>
  <si>
    <t>Zákonné poistenie vozidiel DHZ</t>
  </si>
  <si>
    <t>635005</t>
  </si>
  <si>
    <t>Špeciálnych strojov, prístrojov, zariadení, techni</t>
  </si>
  <si>
    <t>Udržba požiar.zbroj.</t>
  </si>
  <si>
    <t>637002</t>
  </si>
  <si>
    <t>DHZ športové podujatia</t>
  </si>
  <si>
    <t>*03.2.0</t>
  </si>
  <si>
    <t>04.5.1</t>
  </si>
  <si>
    <t>Cestná doprava</t>
  </si>
  <si>
    <t>Opravy miestnych komunikácií</t>
  </si>
  <si>
    <t>*04.5.1</t>
  </si>
  <si>
    <t>05.1.0</t>
  </si>
  <si>
    <t>Nakladanie s odpadmi</t>
  </si>
  <si>
    <t>Vývoz KO</t>
  </si>
  <si>
    <t>Špeciálne služby-sanácia skládok</t>
  </si>
  <si>
    <t>Zákonný poplatok za KO</t>
  </si>
  <si>
    <t>*05.1.0</t>
  </si>
  <si>
    <t>06.2.0</t>
  </si>
  <si>
    <t>Rozvoj obcí</t>
  </si>
  <si>
    <t>Poistné na SP - rozvoj obce</t>
  </si>
  <si>
    <t>Poistné na UP - rozvoj obce</t>
  </si>
  <si>
    <t>Poistné do RF - rozvoj obce</t>
  </si>
  <si>
    <t>Rozvoj obce-materiál</t>
  </si>
  <si>
    <t>PHM - palivo do kosačiek</t>
  </si>
  <si>
    <t>Palivo, mazivá, oleje, špeciálne kvapaliny</t>
  </si>
  <si>
    <t>634002</t>
  </si>
  <si>
    <t>Servis, údržba, opravy a výdavky s tým spojené</t>
  </si>
  <si>
    <t>635004</t>
  </si>
  <si>
    <t>VPS-ND,údržba kosačky,TI</t>
  </si>
  <si>
    <t>Dohody - rozvoj obce</t>
  </si>
  <si>
    <t>*06.2.0</t>
  </si>
  <si>
    <t>06.4.0</t>
  </si>
  <si>
    <t>Verejné osvetlenie</t>
  </si>
  <si>
    <t>VO-el.energia</t>
  </si>
  <si>
    <t>VO-údržba</t>
  </si>
  <si>
    <t>*06.4.0</t>
  </si>
  <si>
    <t>08.1.0</t>
  </si>
  <si>
    <t>Rekreačné a športové služby</t>
  </si>
  <si>
    <t>Posilovna-interier</t>
  </si>
  <si>
    <t>*08.1.0</t>
  </si>
  <si>
    <t>08.2.0</t>
  </si>
  <si>
    <t>Kultúrne služby</t>
  </si>
  <si>
    <t>Poistné do Všeobecnej zdravotnej poisťovne kultúra</t>
  </si>
  <si>
    <t>Poistné do Všeobecnej zdravotnej poisťovne-knižnic</t>
  </si>
  <si>
    <t>Na nemocenské poistenie knižnica</t>
  </si>
  <si>
    <t>Na starobné poistenie</t>
  </si>
  <si>
    <t>Na starobné poistenie-kronika</t>
  </si>
  <si>
    <t>Na úrazové poistenie-dohody kultúra</t>
  </si>
  <si>
    <t>Na úrazové poistenie-knižnica</t>
  </si>
  <si>
    <t>Na úrazové poistenie-kronika</t>
  </si>
  <si>
    <t>Na invalidné poistenie dohody kultúra</t>
  </si>
  <si>
    <t>Na invalidné poistenie dohody knižnica</t>
  </si>
  <si>
    <t>Na poistenie v nezamestnanosti knižnica</t>
  </si>
  <si>
    <t>Na poistenie do RFS dohody kultúra</t>
  </si>
  <si>
    <t>Na poistenie do RFS dohody knižnica</t>
  </si>
  <si>
    <t>Na poistenie do RFS dohody kronika</t>
  </si>
  <si>
    <t>Všeobecný materiál-knižnica</t>
  </si>
  <si>
    <t>Kultúrne a športové podujatia</t>
  </si>
  <si>
    <t>Dohody-kultúra</t>
  </si>
  <si>
    <t>Dohody-knižnica</t>
  </si>
  <si>
    <t>Dohoda kronika</t>
  </si>
  <si>
    <t>*08.2.0</t>
  </si>
  <si>
    <t>08.3.0</t>
  </si>
  <si>
    <t>Vysielacie a vydavateľské služby</t>
  </si>
  <si>
    <t>MR-údržba,poplatok</t>
  </si>
  <si>
    <t>Poplatky a odvody SOZA</t>
  </si>
  <si>
    <t>637040</t>
  </si>
  <si>
    <t>Služby v oblasti informačno-komunikačných tech.-we</t>
  </si>
  <si>
    <t>*08.3.0</t>
  </si>
  <si>
    <t>08.4.0</t>
  </si>
  <si>
    <t>Náboženské a iné spoločenské služby</t>
  </si>
  <si>
    <t>DS-energie</t>
  </si>
  <si>
    <t>DS-voda</t>
  </si>
  <si>
    <t>DS-materiál</t>
  </si>
  <si>
    <t>*08.4.0</t>
  </si>
  <si>
    <t>09.5.0</t>
  </si>
  <si>
    <t>Vzdelávanie nedefinované podľa úrovne</t>
  </si>
  <si>
    <t>637001</t>
  </si>
  <si>
    <t>Školenia a porady</t>
  </si>
  <si>
    <t>*09.5.0</t>
  </si>
  <si>
    <t>2</t>
  </si>
  <si>
    <t>2-kapitálový rozpočet</t>
  </si>
  <si>
    <t>716</t>
  </si>
  <si>
    <t>717001</t>
  </si>
  <si>
    <t>714004</t>
  </si>
  <si>
    <t>Obstaranie traktor</t>
  </si>
  <si>
    <t>Realizácia nových stavieb-rozšírenie VO</t>
  </si>
  <si>
    <t>717002</t>
  </si>
  <si>
    <t>Rekonštrukcia a modernizácia Verejné osvetlenie</t>
  </si>
  <si>
    <t>*2</t>
  </si>
  <si>
    <t>ROZPOČTOVÉ OPATRENIE Č. 1</t>
  </si>
  <si>
    <t>ZMENA +/-</t>
  </si>
  <si>
    <t>NÁVRH NA I. ZMENU ROZPOČTU OBCE RATKOVO 2018</t>
  </si>
  <si>
    <t>ROZPOČT OBCE RATKOVO 2018
NÁVRH NA 1. ZMENU ROZPOČTU</t>
  </si>
  <si>
    <t>Pokuty,penále a iné sankcie</t>
  </si>
  <si>
    <t>ROZPOČTOVÉ OPATRENIE Č.1</t>
  </si>
  <si>
    <t>06. 4. 0. Zásobovanie vodou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</si>
</sst>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Sk&quot;;[Red]\-#,##0.00\ &quot;Sk&quot;"/>
    <numFmt numFmtId="165" formatCode="#,##0.00\ &quot;€&quot;"/>
  </numFmts>
  <fonts count="3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Arial"/>
      <family val="2"/>
    </font>
    <font>
      <sz val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9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5" fillId="0" borderId="0" applyFont="0" applyFill="0" applyBorder="0" applyAlignment="0" applyProtection="0"/>
  </cellStyleXfs>
  <cellXfs count="3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 applyAlignment="1"/>
    <xf numFmtId="0" fontId="4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8" fillId="0" borderId="0" xfId="0" applyFont="1"/>
    <xf numFmtId="0" fontId="10" fillId="0" borderId="0" xfId="0" applyFont="1" applyBorder="1"/>
    <xf numFmtId="0" fontId="7" fillId="0" borderId="0" xfId="0" applyFont="1"/>
    <xf numFmtId="0" fontId="4" fillId="0" borderId="0" xfId="0" applyFont="1"/>
    <xf numFmtId="0" fontId="15" fillId="0" borderId="0" xfId="1" applyFont="1" applyFill="1" applyBorder="1"/>
    <xf numFmtId="0" fontId="12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wrapText="1"/>
    </xf>
    <xf numFmtId="0" fontId="14" fillId="0" borderId="0" xfId="1" applyFont="1" applyFill="1" applyBorder="1"/>
    <xf numFmtId="0" fontId="10" fillId="0" borderId="0" xfId="1" applyFont="1" applyFill="1" applyBorder="1"/>
    <xf numFmtId="3" fontId="7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wrapText="1"/>
    </xf>
    <xf numFmtId="0" fontId="16" fillId="0" borderId="0" xfId="1" applyFont="1" applyFill="1" applyBorder="1"/>
    <xf numFmtId="3" fontId="16" fillId="0" borderId="0" xfId="1" applyNumberFormat="1" applyFont="1" applyFill="1" applyBorder="1" applyAlignment="1">
      <alignment horizontal="left"/>
    </xf>
    <xf numFmtId="0" fontId="16" fillId="0" borderId="0" xfId="1" applyFont="1" applyFill="1" applyBorder="1" applyAlignment="1">
      <alignment wrapText="1"/>
    </xf>
    <xf numFmtId="3" fontId="12" fillId="0" borderId="0" xfId="1" applyNumberFormat="1" applyFont="1" applyFill="1" applyBorder="1" applyAlignment="1">
      <alignment horizontal="left"/>
    </xf>
    <xf numFmtId="0" fontId="7" fillId="0" borderId="0" xfId="1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/>
    <xf numFmtId="0" fontId="17" fillId="0" borderId="0" xfId="1" applyFont="1" applyBorder="1" applyAlignment="1">
      <alignment horizontal="left"/>
    </xf>
    <xf numFmtId="0" fontId="17" fillId="0" borderId="0" xfId="1" applyFont="1" applyBorder="1" applyAlignment="1"/>
    <xf numFmtId="0" fontId="13" fillId="0" borderId="0" xfId="1" applyFont="1" applyFill="1" applyBorder="1"/>
    <xf numFmtId="3" fontId="13" fillId="0" borderId="0" xfId="1" applyNumberFormat="1" applyFont="1" applyFill="1" applyBorder="1" applyAlignment="1">
      <alignment horizontal="left"/>
    </xf>
    <xf numFmtId="0" fontId="13" fillId="0" borderId="0" xfId="1" applyFont="1" applyFill="1" applyBorder="1" applyAlignment="1">
      <alignment wrapText="1"/>
    </xf>
    <xf numFmtId="0" fontId="3" fillId="0" borderId="13" xfId="0" applyFont="1" applyBorder="1"/>
    <xf numFmtId="0" fontId="11" fillId="0" borderId="0" xfId="1" applyFont="1" applyFill="1" applyBorder="1" applyAlignment="1">
      <alignment horizontal="left"/>
    </xf>
    <xf numFmtId="0" fontId="11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wrapText="1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wrapText="1"/>
    </xf>
    <xf numFmtId="0" fontId="14" fillId="0" borderId="0" xfId="0" applyFont="1"/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 wrapText="1"/>
    </xf>
    <xf numFmtId="0" fontId="3" fillId="0" borderId="0" xfId="1" applyFont="1" applyBorder="1" applyAlignment="1"/>
    <xf numFmtId="0" fontId="15" fillId="0" borderId="0" xfId="1" applyFont="1" applyBorder="1" applyAlignment="1"/>
    <xf numFmtId="0" fontId="3" fillId="0" borderId="0" xfId="1" applyFont="1" applyBorder="1"/>
    <xf numFmtId="14" fontId="12" fillId="0" borderId="0" xfId="1" applyNumberFormat="1" applyFont="1" applyFill="1" applyBorder="1"/>
    <xf numFmtId="0" fontId="3" fillId="0" borderId="0" xfId="1" applyFont="1" applyFill="1" applyBorder="1"/>
    <xf numFmtId="0" fontId="9" fillId="0" borderId="0" xfId="1" applyFont="1" applyFill="1" applyBorder="1"/>
    <xf numFmtId="0" fontId="15" fillId="0" borderId="0" xfId="1" applyFont="1" applyFill="1" applyBorder="1" applyAlignment="1"/>
    <xf numFmtId="0" fontId="15" fillId="0" borderId="0" xfId="1" applyFont="1" applyBorder="1"/>
    <xf numFmtId="0" fontId="15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left"/>
    </xf>
    <xf numFmtId="0" fontId="15" fillId="0" borderId="0" xfId="1" applyFont="1" applyFill="1" applyBorder="1" applyAlignment="1">
      <alignment wrapText="1"/>
    </xf>
    <xf numFmtId="164" fontId="15" fillId="0" borderId="0" xfId="2" applyNumberFormat="1" applyFont="1" applyFill="1" applyBorder="1"/>
    <xf numFmtId="4" fontId="12" fillId="0" borderId="0" xfId="2" applyNumberFormat="1" applyFont="1" applyFill="1" applyBorder="1" applyAlignment="1">
      <alignment wrapText="1"/>
    </xf>
    <xf numFmtId="4" fontId="12" fillId="0" borderId="0" xfId="1" applyNumberFormat="1" applyFont="1" applyFill="1" applyBorder="1" applyAlignment="1">
      <alignment wrapText="1"/>
    </xf>
    <xf numFmtId="4" fontId="16" fillId="0" borderId="0" xfId="2" applyNumberFormat="1" applyFont="1" applyFill="1" applyBorder="1"/>
    <xf numFmtId="4" fontId="16" fillId="0" borderId="0" xfId="1" applyNumberFormat="1" applyFont="1" applyFill="1" applyBorder="1"/>
    <xf numFmtId="0" fontId="0" fillId="0" borderId="0" xfId="0" applyBorder="1" applyAlignment="1"/>
    <xf numFmtId="0" fontId="15" fillId="0" borderId="0" xfId="1" applyFont="1" applyFill="1" applyBorder="1" applyAlignment="1"/>
    <xf numFmtId="165" fontId="22" fillId="0" borderId="0" xfId="1" applyNumberFormat="1" applyFont="1" applyFill="1" applyBorder="1"/>
    <xf numFmtId="0" fontId="1" fillId="0" borderId="0" xfId="0" applyFont="1" applyBorder="1" applyAlignment="1">
      <alignment horizontal="center"/>
    </xf>
    <xf numFmtId="0" fontId="19" fillId="0" borderId="0" xfId="0" applyFont="1" applyFill="1" applyBorder="1"/>
    <xf numFmtId="3" fontId="18" fillId="0" borderId="0" xfId="0" applyNumberFormat="1" applyFont="1" applyFill="1" applyBorder="1" applyAlignment="1">
      <alignment horizontal="left"/>
    </xf>
    <xf numFmtId="0" fontId="1" fillId="0" borderId="0" xfId="0" applyFont="1" applyBorder="1"/>
    <xf numFmtId="165" fontId="20" fillId="2" borderId="3" xfId="0" applyNumberFormat="1" applyFont="1" applyFill="1" applyBorder="1" applyAlignment="1">
      <alignment horizontal="center"/>
    </xf>
    <xf numFmtId="165" fontId="23" fillId="0" borderId="0" xfId="0" applyNumberFormat="1" applyFont="1" applyFill="1" applyBorder="1" applyAlignment="1">
      <alignment horizontal="center"/>
    </xf>
    <xf numFmtId="14" fontId="26" fillId="3" borderId="11" xfId="1" applyNumberFormat="1" applyFont="1" applyFill="1" applyBorder="1"/>
    <xf numFmtId="0" fontId="26" fillId="3" borderId="1" xfId="1" applyFont="1" applyFill="1" applyBorder="1" applyAlignment="1">
      <alignment horizontal="left"/>
    </xf>
    <xf numFmtId="0" fontId="26" fillId="3" borderId="1" xfId="1" applyFont="1" applyFill="1" applyBorder="1" applyAlignment="1">
      <alignment wrapText="1"/>
    </xf>
    <xf numFmtId="165" fontId="25" fillId="3" borderId="1" xfId="0" applyNumberFormat="1" applyFont="1" applyFill="1" applyBorder="1"/>
    <xf numFmtId="14" fontId="23" fillId="3" borderId="11" xfId="1" applyNumberFormat="1" applyFont="1" applyFill="1" applyBorder="1"/>
    <xf numFmtId="0" fontId="23" fillId="3" borderId="1" xfId="1" applyFont="1" applyFill="1" applyBorder="1" applyAlignment="1">
      <alignment horizontal="left"/>
    </xf>
    <xf numFmtId="0" fontId="23" fillId="3" borderId="1" xfId="1" applyFont="1" applyFill="1" applyBorder="1" applyAlignment="1">
      <alignment wrapText="1"/>
    </xf>
    <xf numFmtId="165" fontId="23" fillId="3" borderId="1" xfId="0" applyNumberFormat="1" applyFont="1" applyFill="1" applyBorder="1"/>
    <xf numFmtId="0" fontId="23" fillId="3" borderId="11" xfId="1" applyFont="1" applyFill="1" applyBorder="1"/>
    <xf numFmtId="3" fontId="23" fillId="3" borderId="1" xfId="1" applyNumberFormat="1" applyFont="1" applyFill="1" applyBorder="1" applyAlignment="1">
      <alignment horizontal="left"/>
    </xf>
    <xf numFmtId="0" fontId="23" fillId="3" borderId="1" xfId="1" applyFont="1" applyFill="1" applyBorder="1"/>
    <xf numFmtId="0" fontId="26" fillId="3" borderId="11" xfId="1" applyFont="1" applyFill="1" applyBorder="1"/>
    <xf numFmtId="165" fontId="25" fillId="3" borderId="1" xfId="0" applyNumberFormat="1" applyFont="1" applyFill="1" applyBorder="1" applyAlignment="1">
      <alignment horizontal="right" wrapText="1"/>
    </xf>
    <xf numFmtId="3" fontId="26" fillId="3" borderId="1" xfId="1" applyNumberFormat="1" applyFont="1" applyFill="1" applyBorder="1" applyAlignment="1">
      <alignment horizontal="left"/>
    </xf>
    <xf numFmtId="0" fontId="25" fillId="3" borderId="1" xfId="1" applyFont="1" applyFill="1" applyBorder="1" applyAlignment="1">
      <alignment horizontal="left"/>
    </xf>
    <xf numFmtId="0" fontId="25" fillId="3" borderId="1" xfId="1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right" vertical="center"/>
    </xf>
    <xf numFmtId="0" fontId="27" fillId="3" borderId="1" xfId="0" applyFont="1" applyFill="1" applyBorder="1"/>
    <xf numFmtId="165" fontId="25" fillId="3" borderId="1" xfId="0" applyNumberFormat="1" applyFont="1" applyFill="1" applyBorder="1" applyAlignment="1">
      <alignment horizontal="right"/>
    </xf>
    <xf numFmtId="0" fontId="29" fillId="3" borderId="1" xfId="0" applyFont="1" applyFill="1" applyBorder="1"/>
    <xf numFmtId="165" fontId="30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3" fillId="0" borderId="1" xfId="0" applyFont="1" applyBorder="1"/>
    <xf numFmtId="0" fontId="23" fillId="3" borderId="11" xfId="1" applyNumberFormat="1" applyFont="1" applyFill="1" applyBorder="1" applyAlignment="1">
      <alignment horizontal="center"/>
    </xf>
    <xf numFmtId="0" fontId="33" fillId="3" borderId="1" xfId="0" applyFont="1" applyFill="1" applyBorder="1"/>
    <xf numFmtId="0" fontId="0" fillId="3" borderId="1" xfId="0" applyFill="1" applyBorder="1"/>
    <xf numFmtId="165" fontId="21" fillId="0" borderId="0" xfId="0" applyNumberFormat="1" applyFont="1"/>
    <xf numFmtId="0" fontId="7" fillId="0" borderId="0" xfId="0" applyFont="1" applyFill="1"/>
    <xf numFmtId="165" fontId="23" fillId="0" borderId="0" xfId="0" applyNumberFormat="1" applyFont="1" applyFill="1"/>
    <xf numFmtId="165" fontId="23" fillId="0" borderId="0" xfId="0" applyNumberFormat="1" applyFont="1"/>
    <xf numFmtId="165" fontId="25" fillId="0" borderId="0" xfId="0" applyNumberFormat="1" applyFont="1" applyFill="1"/>
    <xf numFmtId="0" fontId="26" fillId="3" borderId="1" xfId="0" applyFont="1" applyFill="1" applyBorder="1" applyAlignment="1">
      <alignment horizontal="left"/>
    </xf>
    <xf numFmtId="165" fontId="25" fillId="3" borderId="15" xfId="0" applyNumberFormat="1" applyFont="1" applyFill="1" applyBorder="1" applyAlignment="1">
      <alignment horizontal="right"/>
    </xf>
    <xf numFmtId="165" fontId="23" fillId="3" borderId="15" xfId="0" applyNumberFormat="1" applyFont="1" applyFill="1" applyBorder="1"/>
    <xf numFmtId="165" fontId="25" fillId="2" borderId="2" xfId="0" applyNumberFormat="1" applyFont="1" applyFill="1" applyBorder="1" applyAlignment="1">
      <alignment horizontal="center"/>
    </xf>
    <xf numFmtId="165" fontId="25" fillId="2" borderId="18" xfId="0" applyNumberFormat="1" applyFont="1" applyFill="1" applyBorder="1" applyAlignment="1">
      <alignment horizontal="center"/>
    </xf>
    <xf numFmtId="165" fontId="25" fillId="4" borderId="6" xfId="0" applyNumberFormat="1" applyFont="1" applyFill="1" applyBorder="1" applyAlignment="1">
      <alignment horizontal="center"/>
    </xf>
    <xf numFmtId="165" fontId="25" fillId="4" borderId="3" xfId="0" applyNumberFormat="1" applyFont="1" applyFill="1" applyBorder="1" applyAlignment="1">
      <alignment horizontal="center"/>
    </xf>
    <xf numFmtId="165" fontId="23" fillId="0" borderId="13" xfId="0" applyNumberFormat="1" applyFont="1" applyFill="1" applyBorder="1"/>
    <xf numFmtId="165" fontId="25" fillId="3" borderId="21" xfId="0" applyNumberFormat="1" applyFont="1" applyFill="1" applyBorder="1" applyAlignment="1">
      <alignment horizontal="right" vertical="center"/>
    </xf>
    <xf numFmtId="165" fontId="25" fillId="3" borderId="21" xfId="0" applyNumberFormat="1" applyFont="1" applyFill="1" applyBorder="1"/>
    <xf numFmtId="165" fontId="23" fillId="3" borderId="1" xfId="0" applyNumberFormat="1" applyFont="1" applyFill="1" applyBorder="1" applyAlignment="1">
      <alignment horizontal="right" wrapText="1"/>
    </xf>
    <xf numFmtId="165" fontId="25" fillId="2" borderId="1" xfId="0" applyNumberFormat="1" applyFont="1" applyFill="1" applyBorder="1" applyAlignment="1">
      <alignment horizontal="center" vertical="center"/>
    </xf>
    <xf numFmtId="165" fontId="25" fillId="2" borderId="1" xfId="0" applyNumberFormat="1" applyFont="1" applyFill="1" applyBorder="1" applyAlignment="1">
      <alignment horizontal="center"/>
    </xf>
    <xf numFmtId="165" fontId="25" fillId="4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/>
    <xf numFmtId="0" fontId="27" fillId="0" borderId="1" xfId="0" applyFont="1" applyFill="1" applyBorder="1" applyAlignment="1">
      <alignment horizontal="left"/>
    </xf>
    <xf numFmtId="165" fontId="21" fillId="0" borderId="1" xfId="0" applyNumberFormat="1" applyFont="1" applyBorder="1"/>
    <xf numFmtId="0" fontId="4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33" fillId="0" borderId="1" xfId="0" applyFont="1" applyFill="1" applyBorder="1"/>
    <xf numFmtId="0" fontId="1" fillId="0" borderId="24" xfId="0" applyFont="1" applyBorder="1"/>
    <xf numFmtId="165" fontId="25" fillId="3" borderId="1" xfId="0" applyNumberFormat="1" applyFont="1" applyFill="1" applyBorder="1" applyAlignment="1">
      <alignment horizontal="center" vertical="center" wrapText="1"/>
    </xf>
    <xf numFmtId="165" fontId="21" fillId="0" borderId="24" xfId="0" applyNumberFormat="1" applyFont="1" applyBorder="1"/>
    <xf numFmtId="165" fontId="20" fillId="3" borderId="1" xfId="0" applyNumberFormat="1" applyFont="1" applyFill="1" applyBorder="1"/>
    <xf numFmtId="165" fontId="21" fillId="0" borderId="1" xfId="0" applyNumberFormat="1" applyFont="1" applyFill="1" applyBorder="1"/>
    <xf numFmtId="165" fontId="1" fillId="0" borderId="1" xfId="0" applyNumberFormat="1" applyFont="1" applyBorder="1" applyAlignment="1">
      <alignment vertical="center"/>
    </xf>
    <xf numFmtId="0" fontId="33" fillId="3" borderId="1" xfId="0" applyFont="1" applyFill="1" applyBorder="1" applyAlignment="1">
      <alignment wrapText="1"/>
    </xf>
    <xf numFmtId="165" fontId="33" fillId="3" borderId="1" xfId="0" applyNumberFormat="1" applyFont="1" applyFill="1" applyBorder="1" applyAlignment="1">
      <alignment vertical="center"/>
    </xf>
    <xf numFmtId="0" fontId="1" fillId="3" borderId="1" xfId="0" applyFont="1" applyFill="1" applyBorder="1"/>
    <xf numFmtId="0" fontId="36" fillId="3" borderId="7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0" fontId="0" fillId="0" borderId="0" xfId="0" applyBorder="1" applyAlignment="1"/>
    <xf numFmtId="0" fontId="15" fillId="0" borderId="0" xfId="1" applyFont="1" applyFill="1" applyBorder="1" applyAlignment="1"/>
    <xf numFmtId="0" fontId="15" fillId="0" borderId="0" xfId="1" applyFont="1" applyBorder="1" applyAlignment="1"/>
    <xf numFmtId="3" fontId="27" fillId="0" borderId="1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/>
    </xf>
    <xf numFmtId="0" fontId="3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left"/>
    </xf>
    <xf numFmtId="0" fontId="36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9" fontId="29" fillId="3" borderId="1" xfId="0" applyNumberFormat="1" applyFont="1" applyFill="1" applyBorder="1" applyAlignment="1">
      <alignment wrapText="1"/>
    </xf>
    <xf numFmtId="165" fontId="29" fillId="3" borderId="1" xfId="0" applyNumberFormat="1" applyFont="1" applyFill="1" applyBorder="1" applyAlignment="1">
      <alignment wrapText="1"/>
    </xf>
    <xf numFmtId="165" fontId="27" fillId="0" borderId="1" xfId="0" applyNumberFormat="1" applyFont="1" applyFill="1" applyBorder="1"/>
    <xf numFmtId="165" fontId="25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165" fontId="33" fillId="3" borderId="1" xfId="0" applyNumberFormat="1" applyFont="1" applyFill="1" applyBorder="1" applyAlignment="1"/>
    <xf numFmtId="165" fontId="27" fillId="3" borderId="1" xfId="0" applyNumberFormat="1" applyFont="1" applyFill="1" applyBorder="1" applyAlignment="1"/>
    <xf numFmtId="165" fontId="27" fillId="0" borderId="1" xfId="0" applyNumberFormat="1" applyFont="1" applyFill="1" applyBorder="1" applyAlignment="1"/>
    <xf numFmtId="3" fontId="36" fillId="3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0" fontId="29" fillId="3" borderId="1" xfId="0" applyFont="1" applyFill="1" applyBorder="1" applyAlignment="1">
      <alignment horizontal="left"/>
    </xf>
    <xf numFmtId="165" fontId="29" fillId="3" borderId="1" xfId="0" applyNumberFormat="1" applyFont="1" applyFill="1" applyBorder="1" applyAlignment="1">
      <alignment horizontal="right"/>
    </xf>
    <xf numFmtId="3" fontId="36" fillId="3" borderId="1" xfId="0" applyNumberFormat="1" applyFont="1" applyFill="1" applyBorder="1" applyAlignment="1">
      <alignment horizontal="left" vertical="center"/>
    </xf>
    <xf numFmtId="0" fontId="36" fillId="3" borderId="1" xfId="0" applyFont="1" applyFill="1" applyBorder="1" applyAlignment="1">
      <alignment vertical="center"/>
    </xf>
    <xf numFmtId="0" fontId="36" fillId="3" borderId="1" xfId="0" applyFont="1" applyFill="1" applyBorder="1" applyAlignment="1">
      <alignment horizontal="left" vertical="center"/>
    </xf>
    <xf numFmtId="165" fontId="36" fillId="3" borderId="1" xfId="0" applyNumberFormat="1" applyFont="1" applyFill="1" applyBorder="1" applyAlignment="1">
      <alignment horizontal="right" vertical="center"/>
    </xf>
    <xf numFmtId="165" fontId="27" fillId="0" borderId="1" xfId="0" applyNumberFormat="1" applyFont="1" applyFill="1" applyBorder="1" applyAlignment="1">
      <alignment vertical="center"/>
    </xf>
    <xf numFmtId="165" fontId="27" fillId="0" borderId="1" xfId="0" applyNumberFormat="1" applyFont="1" applyBorder="1"/>
    <xf numFmtId="165" fontId="29" fillId="2" borderId="1" xfId="0" applyNumberFormat="1" applyFont="1" applyFill="1" applyBorder="1" applyAlignment="1">
      <alignment horizontal="center"/>
    </xf>
    <xf numFmtId="0" fontId="36" fillId="3" borderId="1" xfId="0" applyFont="1" applyFill="1" applyBorder="1" applyAlignment="1">
      <alignment horizontal="left"/>
    </xf>
    <xf numFmtId="165" fontId="36" fillId="3" borderId="1" xfId="0" applyNumberFormat="1" applyFont="1" applyFill="1" applyBorder="1" applyAlignment="1">
      <alignment horizontal="right"/>
    </xf>
    <xf numFmtId="165" fontId="37" fillId="3" borderId="1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165" fontId="29" fillId="0" borderId="0" xfId="0" applyNumberFormat="1" applyFont="1" applyFill="1" applyBorder="1" applyAlignment="1">
      <alignment horizontal="center"/>
    </xf>
    <xf numFmtId="165" fontId="26" fillId="2" borderId="1" xfId="0" applyNumberFormat="1" applyFont="1" applyFill="1" applyBorder="1" applyAlignment="1">
      <alignment horizontal="center"/>
    </xf>
    <xf numFmtId="0" fontId="35" fillId="0" borderId="0" xfId="0" applyNumberFormat="1" applyFont="1" applyFill="1" applyBorder="1" applyAlignment="1">
      <alignment horizontal="right"/>
    </xf>
    <xf numFmtId="165" fontId="35" fillId="0" borderId="0" xfId="0" applyNumberFormat="1" applyFont="1" applyFill="1" applyBorder="1" applyAlignment="1">
      <alignment horizontal="right"/>
    </xf>
    <xf numFmtId="165" fontId="27" fillId="0" borderId="1" xfId="0" applyNumberFormat="1" applyFont="1" applyFill="1" applyBorder="1" applyAlignment="1">
      <alignment horizontal="center" vertical="center"/>
    </xf>
    <xf numFmtId="165" fontId="27" fillId="0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49" fontId="29" fillId="3" borderId="1" xfId="0" applyNumberFormat="1" applyFont="1" applyFill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left" vertical="center" wrapText="1"/>
    </xf>
    <xf numFmtId="165" fontId="29" fillId="3" borderId="1" xfId="0" applyNumberFormat="1" applyFont="1" applyFill="1" applyBorder="1" applyAlignment="1">
      <alignment horizontal="center" vertical="center"/>
    </xf>
    <xf numFmtId="49" fontId="36" fillId="3" borderId="1" xfId="0" applyNumberFormat="1" applyFont="1" applyFill="1" applyBorder="1" applyAlignment="1">
      <alignment horizontal="center" vertical="center"/>
    </xf>
    <xf numFmtId="165" fontId="36" fillId="3" borderId="1" xfId="0" applyNumberFormat="1" applyFont="1" applyFill="1" applyBorder="1" applyAlignment="1">
      <alignment horizontal="left" vertical="center" wrapText="1"/>
    </xf>
    <xf numFmtId="165" fontId="36" fillId="3" borderId="1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/>
    </xf>
    <xf numFmtId="165" fontId="26" fillId="0" borderId="0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vertical="center"/>
    </xf>
    <xf numFmtId="0" fontId="31" fillId="0" borderId="0" xfId="0" applyFont="1" applyBorder="1"/>
    <xf numFmtId="165" fontId="29" fillId="3" borderId="1" xfId="0" applyNumberFormat="1" applyFont="1" applyFill="1" applyBorder="1"/>
    <xf numFmtId="0" fontId="27" fillId="3" borderId="1" xfId="1" applyFont="1" applyFill="1" applyBorder="1" applyAlignment="1">
      <alignment horizontal="left" vertical="center"/>
    </xf>
    <xf numFmtId="165" fontId="27" fillId="3" borderId="1" xfId="0" applyNumberFormat="1" applyFont="1" applyFill="1" applyBorder="1"/>
    <xf numFmtId="3" fontId="27" fillId="3" borderId="1" xfId="1" applyNumberFormat="1" applyFont="1" applyFill="1" applyBorder="1" applyAlignment="1">
      <alignment horizontal="left"/>
    </xf>
    <xf numFmtId="0" fontId="27" fillId="3" borderId="1" xfId="1" applyFont="1" applyFill="1" applyBorder="1" applyAlignment="1">
      <alignment horizontal="left"/>
    </xf>
    <xf numFmtId="165" fontId="29" fillId="3" borderId="1" xfId="0" applyNumberFormat="1" applyFont="1" applyFill="1" applyBorder="1" applyAlignment="1">
      <alignment horizontal="right" wrapText="1"/>
    </xf>
    <xf numFmtId="165" fontId="29" fillId="3" borderId="1" xfId="0" applyNumberFormat="1" applyFont="1" applyFill="1" applyBorder="1" applyAlignment="1">
      <alignment horizontal="right" vertical="center"/>
    </xf>
    <xf numFmtId="165" fontId="33" fillId="3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center" vertical="center"/>
    </xf>
    <xf numFmtId="0" fontId="27" fillId="3" borderId="1" xfId="1" applyFont="1" applyFill="1" applyBorder="1"/>
    <xf numFmtId="0" fontId="25" fillId="3" borderId="1" xfId="0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left" vertical="center" wrapText="1"/>
    </xf>
    <xf numFmtId="0" fontId="27" fillId="3" borderId="1" xfId="1" applyFont="1" applyFill="1" applyBorder="1" applyAlignment="1">
      <alignment horizontal="left" wrapText="1"/>
    </xf>
    <xf numFmtId="165" fontId="29" fillId="0" borderId="27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right"/>
    </xf>
    <xf numFmtId="165" fontId="2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165" fontId="29" fillId="3" borderId="1" xfId="0" applyNumberFormat="1" applyFont="1" applyFill="1" applyBorder="1" applyAlignment="1">
      <alignment horizontal="right" vertical="center" wrapText="1"/>
    </xf>
    <xf numFmtId="0" fontId="27" fillId="3" borderId="1" xfId="1" applyNumberFormat="1" applyFont="1" applyFill="1" applyBorder="1" applyAlignment="1">
      <alignment horizontal="left" vertical="center"/>
    </xf>
    <xf numFmtId="165" fontId="27" fillId="3" borderId="1" xfId="1" applyNumberFormat="1" applyFont="1" applyFill="1" applyBorder="1" applyAlignment="1">
      <alignment horizontal="left" vertical="center"/>
    </xf>
    <xf numFmtId="165" fontId="27" fillId="3" borderId="1" xfId="0" applyNumberFormat="1" applyFont="1" applyFill="1" applyBorder="1" applyAlignment="1">
      <alignment vertical="center"/>
    </xf>
    <xf numFmtId="165" fontId="27" fillId="3" borderId="1" xfId="0" applyNumberFormat="1" applyFont="1" applyFill="1" applyBorder="1" applyAlignment="1">
      <alignment horizontal="right" vertical="center" wrapText="1"/>
    </xf>
    <xf numFmtId="0" fontId="24" fillId="0" borderId="26" xfId="0" applyFont="1" applyFill="1" applyBorder="1" applyAlignment="1"/>
    <xf numFmtId="0" fontId="24" fillId="0" borderId="27" xfId="0" applyFont="1" applyFill="1" applyBorder="1" applyAlignment="1"/>
    <xf numFmtId="0" fontId="23" fillId="0" borderId="28" xfId="1" applyNumberFormat="1" applyFont="1" applyFill="1" applyBorder="1" applyAlignment="1">
      <alignment horizontal="center"/>
    </xf>
    <xf numFmtId="165" fontId="23" fillId="0" borderId="29" xfId="1" applyNumberFormat="1" applyFont="1" applyFill="1" applyBorder="1" applyAlignment="1">
      <alignment horizontal="left"/>
    </xf>
    <xf numFmtId="165" fontId="23" fillId="0" borderId="29" xfId="0" applyNumberFormat="1" applyFont="1" applyFill="1" applyBorder="1"/>
    <xf numFmtId="165" fontId="0" fillId="0" borderId="0" xfId="0" applyNumberFormat="1"/>
    <xf numFmtId="165" fontId="7" fillId="0" borderId="0" xfId="0" applyNumberFormat="1" applyFont="1"/>
    <xf numFmtId="0" fontId="33" fillId="3" borderId="7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165" fontId="27" fillId="3" borderId="1" xfId="0" applyNumberFormat="1" applyFont="1" applyFill="1" applyBorder="1" applyAlignment="1">
      <alignment horizontal="left"/>
    </xf>
    <xf numFmtId="165" fontId="23" fillId="3" borderId="25" xfId="0" applyNumberFormat="1" applyFont="1" applyFill="1" applyBorder="1" applyAlignment="1">
      <alignment horizontal="center"/>
    </xf>
    <xf numFmtId="165" fontId="23" fillId="3" borderId="27" xfId="0" applyNumberFormat="1" applyFont="1" applyFill="1" applyBorder="1" applyAlignment="1">
      <alignment horizontal="center"/>
    </xf>
    <xf numFmtId="165" fontId="25" fillId="3" borderId="30" xfId="0" applyNumberFormat="1" applyFont="1" applyFill="1" applyBorder="1"/>
    <xf numFmtId="165" fontId="23" fillId="3" borderId="30" xfId="0" applyNumberFormat="1" applyFont="1" applyFill="1" applyBorder="1"/>
    <xf numFmtId="165" fontId="25" fillId="3" borderId="30" xfId="0" applyNumberFormat="1" applyFont="1" applyFill="1" applyBorder="1" applyAlignment="1">
      <alignment horizontal="right" wrapText="1"/>
    </xf>
    <xf numFmtId="165" fontId="25" fillId="3" borderId="30" xfId="0" applyNumberFormat="1" applyFont="1" applyFill="1" applyBorder="1" applyAlignment="1">
      <alignment horizontal="right" vertical="center"/>
    </xf>
    <xf numFmtId="165" fontId="20" fillId="3" borderId="30" xfId="0" applyNumberFormat="1" applyFont="1" applyFill="1" applyBorder="1" applyAlignment="1">
      <alignment horizontal="right" vertical="center"/>
    </xf>
    <xf numFmtId="165" fontId="25" fillId="2" borderId="30" xfId="0" applyNumberFormat="1" applyFont="1" applyFill="1" applyBorder="1" applyAlignment="1">
      <alignment horizontal="center" vertical="center"/>
    </xf>
    <xf numFmtId="165" fontId="23" fillId="3" borderId="30" xfId="0" applyNumberFormat="1" applyFont="1" applyFill="1" applyBorder="1" applyAlignment="1">
      <alignment horizontal="right" wrapText="1"/>
    </xf>
    <xf numFmtId="165" fontId="23" fillId="0" borderId="32" xfId="0" applyNumberFormat="1" applyFont="1" applyFill="1" applyBorder="1"/>
    <xf numFmtId="165" fontId="25" fillId="2" borderId="30" xfId="0" applyNumberFormat="1" applyFont="1" applyFill="1" applyBorder="1" applyAlignment="1">
      <alignment horizontal="center"/>
    </xf>
    <xf numFmtId="165" fontId="25" fillId="4" borderId="2" xfId="0" applyNumberFormat="1" applyFont="1" applyFill="1" applyBorder="1" applyAlignment="1">
      <alignment horizontal="center" vertical="center"/>
    </xf>
    <xf numFmtId="165" fontId="25" fillId="4" borderId="34" xfId="0" applyNumberFormat="1" applyFont="1" applyFill="1" applyBorder="1" applyAlignment="1">
      <alignment horizontal="center" vertical="center"/>
    </xf>
    <xf numFmtId="0" fontId="3" fillId="0" borderId="21" xfId="0" applyFont="1" applyBorder="1"/>
    <xf numFmtId="165" fontId="23" fillId="0" borderId="0" xfId="0" applyNumberFormat="1" applyFont="1" applyBorder="1"/>
    <xf numFmtId="165" fontId="23" fillId="0" borderId="33" xfId="0" applyNumberFormat="1" applyFont="1" applyBorder="1"/>
    <xf numFmtId="0" fontId="26" fillId="3" borderId="11" xfId="0" applyFont="1" applyFill="1" applyBorder="1" applyAlignment="1">
      <alignment horizontal="left"/>
    </xf>
    <xf numFmtId="165" fontId="25" fillId="3" borderId="30" xfId="0" applyNumberFormat="1" applyFont="1" applyFill="1" applyBorder="1" applyAlignment="1">
      <alignment horizontal="right"/>
    </xf>
    <xf numFmtId="3" fontId="27" fillId="3" borderId="11" xfId="0" applyNumberFormat="1" applyFont="1" applyFill="1" applyBorder="1" applyAlignment="1">
      <alignment horizontal="left"/>
    </xf>
    <xf numFmtId="3" fontId="29" fillId="3" borderId="11" xfId="0" applyNumberFormat="1" applyFont="1" applyFill="1" applyBorder="1" applyAlignment="1">
      <alignment horizontal="left"/>
    </xf>
    <xf numFmtId="0" fontId="27" fillId="3" borderId="11" xfId="0" applyFont="1" applyFill="1" applyBorder="1" applyAlignment="1">
      <alignment horizontal="left" vertical="center"/>
    </xf>
    <xf numFmtId="0" fontId="27" fillId="3" borderId="11" xfId="0" applyFont="1" applyFill="1" applyBorder="1" applyAlignment="1">
      <alignment horizontal="left"/>
    </xf>
    <xf numFmtId="165" fontId="30" fillId="3" borderId="30" xfId="0" applyNumberFormat="1" applyFont="1" applyFill="1" applyBorder="1" applyAlignment="1">
      <alignment horizontal="right"/>
    </xf>
    <xf numFmtId="165" fontId="25" fillId="3" borderId="31" xfId="0" applyNumberFormat="1" applyFont="1" applyFill="1" applyBorder="1" applyAlignment="1">
      <alignment horizontal="right"/>
    </xf>
    <xf numFmtId="165" fontId="25" fillId="2" borderId="34" xfId="0" applyNumberFormat="1" applyFont="1" applyFill="1" applyBorder="1" applyAlignment="1">
      <alignment horizontal="center"/>
    </xf>
    <xf numFmtId="165" fontId="20" fillId="2" borderId="5" xfId="0" applyNumberFormat="1" applyFont="1" applyFill="1" applyBorder="1" applyAlignment="1">
      <alignment horizontal="center"/>
    </xf>
    <xf numFmtId="165" fontId="25" fillId="2" borderId="35" xfId="0" applyNumberFormat="1" applyFont="1" applyFill="1" applyBorder="1" applyAlignment="1">
      <alignment horizontal="center"/>
    </xf>
    <xf numFmtId="0" fontId="27" fillId="3" borderId="11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27" fillId="0" borderId="1" xfId="0" applyFont="1" applyFill="1" applyBorder="1" applyAlignment="1">
      <alignment horizontal="center"/>
    </xf>
    <xf numFmtId="165" fontId="29" fillId="0" borderId="19" xfId="0" applyNumberFormat="1" applyFont="1" applyFill="1" applyBorder="1" applyAlignment="1">
      <alignment horizontal="center"/>
    </xf>
    <xf numFmtId="165" fontId="29" fillId="0" borderId="20" xfId="0" applyNumberFormat="1" applyFont="1" applyFill="1" applyBorder="1" applyAlignment="1">
      <alignment horizontal="center"/>
    </xf>
    <xf numFmtId="165" fontId="32" fillId="4" borderId="7" xfId="0" applyNumberFormat="1" applyFont="1" applyFill="1" applyBorder="1" applyAlignment="1">
      <alignment horizontal="right"/>
    </xf>
    <xf numFmtId="165" fontId="32" fillId="4" borderId="9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/>
    </xf>
    <xf numFmtId="3" fontId="27" fillId="0" borderId="1" xfId="0" applyNumberFormat="1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right"/>
    </xf>
    <xf numFmtId="0" fontId="32" fillId="0" borderId="27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right"/>
    </xf>
    <xf numFmtId="3" fontId="28" fillId="0" borderId="21" xfId="0" applyNumberFormat="1" applyFont="1" applyFill="1" applyBorder="1" applyAlignment="1">
      <alignment horizontal="center"/>
    </xf>
    <xf numFmtId="3" fontId="28" fillId="0" borderId="13" xfId="0" applyNumberFormat="1" applyFont="1" applyFill="1" applyBorder="1" applyAlignment="1">
      <alignment horizontal="center"/>
    </xf>
    <xf numFmtId="3" fontId="28" fillId="0" borderId="15" xfId="0" applyNumberFormat="1" applyFont="1" applyFill="1" applyBorder="1" applyAlignment="1">
      <alignment horizontal="center"/>
    </xf>
    <xf numFmtId="165" fontId="26" fillId="2" borderId="1" xfId="0" applyNumberFormat="1" applyFont="1" applyFill="1" applyBorder="1" applyAlignment="1">
      <alignment horizontal="right" vertical="center"/>
    </xf>
    <xf numFmtId="49" fontId="27" fillId="0" borderId="1" xfId="0" applyNumberFormat="1" applyFont="1" applyFill="1" applyBorder="1" applyAlignment="1">
      <alignment horizontal="center" vertical="center"/>
    </xf>
    <xf numFmtId="165" fontId="27" fillId="0" borderId="21" xfId="0" applyNumberFormat="1" applyFont="1" applyFill="1" applyBorder="1" applyAlignment="1">
      <alignment horizontal="center"/>
    </xf>
    <xf numFmtId="165" fontId="27" fillId="0" borderId="13" xfId="0" applyNumberFormat="1" applyFont="1" applyFill="1" applyBorder="1" applyAlignment="1">
      <alignment horizontal="center"/>
    </xf>
    <xf numFmtId="165" fontId="27" fillId="0" borderId="15" xfId="0" applyNumberFormat="1" applyFont="1" applyFill="1" applyBorder="1" applyAlignment="1">
      <alignment horizontal="center"/>
    </xf>
    <xf numFmtId="0" fontId="27" fillId="0" borderId="21" xfId="0" applyNumberFormat="1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/>
    </xf>
    <xf numFmtId="0" fontId="29" fillId="3" borderId="1" xfId="1" applyFont="1" applyFill="1" applyBorder="1" applyAlignment="1">
      <alignment horizontal="left"/>
    </xf>
    <xf numFmtId="14" fontId="29" fillId="3" borderId="1" xfId="1" applyNumberFormat="1" applyFont="1" applyFill="1" applyBorder="1" applyAlignment="1">
      <alignment horizontal="left"/>
    </xf>
    <xf numFmtId="0" fontId="27" fillId="0" borderId="1" xfId="1" applyFont="1" applyFill="1" applyBorder="1" applyAlignment="1">
      <alignment horizontal="center"/>
    </xf>
    <xf numFmtId="0" fontId="15" fillId="0" borderId="0" xfId="1" applyFont="1" applyBorder="1" applyAlignment="1"/>
    <xf numFmtId="0" fontId="29" fillId="3" borderId="1" xfId="1" applyFont="1" applyFill="1" applyBorder="1" applyAlignment="1">
      <alignment horizontal="left" vertical="center"/>
    </xf>
    <xf numFmtId="0" fontId="27" fillId="0" borderId="1" xfId="1" applyFont="1" applyFill="1" applyBorder="1" applyAlignment="1">
      <alignment horizontal="center" vertical="center"/>
    </xf>
    <xf numFmtId="165" fontId="29" fillId="0" borderId="1" xfId="1" applyNumberFormat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165" fontId="26" fillId="3" borderId="1" xfId="1" applyNumberFormat="1" applyFont="1" applyFill="1" applyBorder="1" applyAlignment="1">
      <alignment horizontal="right" vertical="center"/>
    </xf>
    <xf numFmtId="165" fontId="23" fillId="0" borderId="36" xfId="1" applyNumberFormat="1" applyFont="1" applyFill="1" applyBorder="1" applyAlignment="1">
      <alignment horizontal="center" vertical="center"/>
    </xf>
    <xf numFmtId="165" fontId="23" fillId="0" borderId="0" xfId="1" applyNumberFormat="1" applyFont="1" applyFill="1" applyBorder="1" applyAlignment="1">
      <alignment horizontal="center" vertical="center"/>
    </xf>
    <xf numFmtId="165" fontId="23" fillId="0" borderId="22" xfId="1" applyNumberFormat="1" applyFont="1" applyFill="1" applyBorder="1" applyAlignment="1">
      <alignment horizontal="center" vertical="center"/>
    </xf>
    <xf numFmtId="165" fontId="32" fillId="4" borderId="1" xfId="1" applyNumberFormat="1" applyFont="1" applyFill="1" applyBorder="1" applyAlignment="1">
      <alignment horizontal="right" vertical="center"/>
    </xf>
    <xf numFmtId="165" fontId="32" fillId="4" borderId="1" xfId="0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/>
    <xf numFmtId="0" fontId="0" fillId="0" borderId="0" xfId="0" applyBorder="1" applyAlignment="1"/>
    <xf numFmtId="165" fontId="29" fillId="5" borderId="1" xfId="1" applyNumberFormat="1" applyFont="1" applyFill="1" applyBorder="1" applyAlignment="1">
      <alignment horizontal="right"/>
    </xf>
    <xf numFmtId="165" fontId="25" fillId="0" borderId="1" xfId="1" applyNumberFormat="1" applyFont="1" applyFill="1" applyBorder="1" applyAlignment="1">
      <alignment horizontal="center"/>
    </xf>
    <xf numFmtId="165" fontId="31" fillId="0" borderId="27" xfId="1" applyNumberFormat="1" applyFont="1" applyFill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4" fillId="0" borderId="0" xfId="0" applyFont="1" applyAlignment="1">
      <alignment horizont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20" fillId="0" borderId="21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165" fontId="32" fillId="2" borderId="8" xfId="0" applyNumberFormat="1" applyFont="1" applyFill="1" applyBorder="1" applyAlignment="1">
      <alignment horizontal="right"/>
    </xf>
    <xf numFmtId="165" fontId="32" fillId="2" borderId="18" xfId="0" applyNumberFormat="1" applyFont="1" applyFill="1" applyBorder="1" applyAlignment="1">
      <alignment horizontal="right"/>
    </xf>
    <xf numFmtId="165" fontId="32" fillId="2" borderId="7" xfId="0" applyNumberFormat="1" applyFont="1" applyFill="1" applyBorder="1" applyAlignment="1">
      <alignment horizontal="right"/>
    </xf>
    <xf numFmtId="165" fontId="32" fillId="2" borderId="14" xfId="0" applyNumberFormat="1" applyFont="1" applyFill="1" applyBorder="1" applyAlignment="1">
      <alignment horizontal="right"/>
    </xf>
    <xf numFmtId="0" fontId="32" fillId="2" borderId="17" xfId="0" applyFont="1" applyFill="1" applyBorder="1" applyAlignment="1">
      <alignment horizontal="right"/>
    </xf>
    <xf numFmtId="0" fontId="32" fillId="2" borderId="16" xfId="0" applyFont="1" applyFill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27" fillId="0" borderId="4" xfId="0" applyNumberFormat="1" applyFont="1" applyFill="1" applyBorder="1" applyAlignment="1">
      <alignment horizontal="center"/>
    </xf>
    <xf numFmtId="165" fontId="27" fillId="0" borderId="0" xfId="0" applyNumberFormat="1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7" fillId="0" borderId="24" xfId="0" applyFont="1" applyFill="1" applyBorder="1" applyAlignment="1">
      <alignment horizontal="center"/>
    </xf>
    <xf numFmtId="3" fontId="27" fillId="0" borderId="23" xfId="0" applyNumberFormat="1" applyFont="1" applyFill="1" applyBorder="1" applyAlignment="1">
      <alignment horizontal="center"/>
    </xf>
    <xf numFmtId="3" fontId="27" fillId="0" borderId="24" xfId="0" applyNumberFormat="1" applyFont="1" applyFill="1" applyBorder="1" applyAlignment="1">
      <alignment horizontal="center"/>
    </xf>
    <xf numFmtId="3" fontId="28" fillId="0" borderId="23" xfId="0" applyNumberFormat="1" applyFont="1" applyFill="1" applyBorder="1" applyAlignment="1">
      <alignment horizontal="center"/>
    </xf>
    <xf numFmtId="3" fontId="28" fillId="0" borderId="24" xfId="0" applyNumberFormat="1" applyFont="1" applyFill="1" applyBorder="1" applyAlignment="1">
      <alignment horizontal="center"/>
    </xf>
    <xf numFmtId="0" fontId="28" fillId="0" borderId="23" xfId="0" applyFont="1" applyFill="1" applyBorder="1" applyAlignment="1">
      <alignment horizontal="center"/>
    </xf>
    <xf numFmtId="0" fontId="28" fillId="0" borderId="2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23" fillId="0" borderId="28" xfId="1" applyFont="1" applyFill="1" applyBorder="1" applyAlignment="1">
      <alignment horizontal="center"/>
    </xf>
    <xf numFmtId="0" fontId="23" fillId="0" borderId="29" xfId="1" applyFont="1" applyFill="1" applyBorder="1" applyAlignment="1">
      <alignment horizontal="center"/>
    </xf>
    <xf numFmtId="0" fontId="23" fillId="0" borderId="32" xfId="1" applyFont="1" applyFill="1" applyBorder="1" applyAlignment="1">
      <alignment horizontal="center"/>
    </xf>
    <xf numFmtId="0" fontId="26" fillId="3" borderId="12" xfId="1" applyFont="1" applyFill="1" applyBorder="1" applyAlignment="1">
      <alignment horizontal="left"/>
    </xf>
    <xf numFmtId="0" fontId="26" fillId="3" borderId="13" xfId="1" applyFont="1" applyFill="1" applyBorder="1" applyAlignment="1">
      <alignment horizontal="left"/>
    </xf>
    <xf numFmtId="0" fontId="26" fillId="3" borderId="15" xfId="1" applyFont="1" applyFill="1" applyBorder="1" applyAlignment="1">
      <alignment horizontal="left"/>
    </xf>
    <xf numFmtId="165" fontId="23" fillId="3" borderId="21" xfId="1" applyNumberFormat="1" applyFont="1" applyFill="1" applyBorder="1" applyAlignment="1">
      <alignment horizontal="left"/>
    </xf>
    <xf numFmtId="165" fontId="23" fillId="3" borderId="15" xfId="1" applyNumberFormat="1" applyFont="1" applyFill="1" applyBorder="1" applyAlignment="1">
      <alignment horizontal="left"/>
    </xf>
    <xf numFmtId="0" fontId="23" fillId="0" borderId="12" xfId="1" applyFont="1" applyFill="1" applyBorder="1" applyAlignment="1">
      <alignment horizontal="center"/>
    </xf>
    <xf numFmtId="0" fontId="23" fillId="0" borderId="13" xfId="1" applyFont="1" applyFill="1" applyBorder="1" applyAlignment="1">
      <alignment horizontal="center"/>
    </xf>
    <xf numFmtId="0" fontId="23" fillId="0" borderId="31" xfId="1" applyFont="1" applyFill="1" applyBorder="1" applyAlignment="1">
      <alignment horizontal="center"/>
    </xf>
    <xf numFmtId="165" fontId="23" fillId="0" borderId="4" xfId="1" applyNumberFormat="1" applyFont="1" applyFill="1" applyBorder="1" applyAlignment="1">
      <alignment horizontal="center"/>
    </xf>
    <xf numFmtId="165" fontId="23" fillId="0" borderId="0" xfId="1" applyNumberFormat="1" applyFont="1" applyFill="1" applyBorder="1" applyAlignment="1">
      <alignment horizontal="center"/>
    </xf>
    <xf numFmtId="165" fontId="23" fillId="0" borderId="33" xfId="1" applyNumberFormat="1" applyFont="1" applyFill="1" applyBorder="1" applyAlignment="1">
      <alignment horizontal="center"/>
    </xf>
    <xf numFmtId="165" fontId="25" fillId="0" borderId="12" xfId="1" applyNumberFormat="1" applyFont="1" applyFill="1" applyBorder="1" applyAlignment="1">
      <alignment horizontal="center"/>
    </xf>
    <xf numFmtId="165" fontId="25" fillId="0" borderId="13" xfId="1" applyNumberFormat="1" applyFont="1" applyFill="1" applyBorder="1" applyAlignment="1">
      <alignment horizontal="center"/>
    </xf>
    <xf numFmtId="165" fontId="25" fillId="0" borderId="31" xfId="1" applyNumberFormat="1" applyFont="1" applyFill="1" applyBorder="1" applyAlignment="1">
      <alignment horizontal="center"/>
    </xf>
    <xf numFmtId="165" fontId="32" fillId="2" borderId="11" xfId="1" applyNumberFormat="1" applyFont="1" applyFill="1" applyBorder="1" applyAlignment="1">
      <alignment horizontal="right"/>
    </xf>
    <xf numFmtId="165" fontId="32" fillId="2" borderId="1" xfId="1" applyNumberFormat="1" applyFont="1" applyFill="1" applyBorder="1" applyAlignment="1">
      <alignment horizontal="right"/>
    </xf>
    <xf numFmtId="165" fontId="32" fillId="2" borderId="11" xfId="1" applyNumberFormat="1" applyFont="1" applyFill="1" applyBorder="1" applyAlignment="1">
      <alignment horizontal="right" vertical="center"/>
    </xf>
    <xf numFmtId="165" fontId="32" fillId="2" borderId="1" xfId="1" applyNumberFormat="1" applyFont="1" applyFill="1" applyBorder="1" applyAlignment="1">
      <alignment horizontal="right" vertical="center"/>
    </xf>
    <xf numFmtId="165" fontId="31" fillId="0" borderId="12" xfId="1" applyNumberFormat="1" applyFont="1" applyFill="1" applyBorder="1" applyAlignment="1">
      <alignment horizontal="left"/>
    </xf>
    <xf numFmtId="165" fontId="31" fillId="0" borderId="13" xfId="1" applyNumberFormat="1" applyFont="1" applyFill="1" applyBorder="1" applyAlignment="1">
      <alignment horizontal="left"/>
    </xf>
    <xf numFmtId="165" fontId="31" fillId="0" borderId="31" xfId="1" applyNumberFormat="1" applyFont="1" applyFill="1" applyBorder="1" applyAlignment="1">
      <alignment horizontal="left"/>
    </xf>
    <xf numFmtId="0" fontId="3" fillId="0" borderId="0" xfId="1" applyFont="1" applyBorder="1" applyAlignment="1"/>
    <xf numFmtId="0" fontId="31" fillId="3" borderId="7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165" fontId="32" fillId="4" borderId="10" xfId="1" applyNumberFormat="1" applyFont="1" applyFill="1" applyBorder="1" applyAlignment="1">
      <alignment horizontal="right"/>
    </xf>
    <xf numFmtId="165" fontId="32" fillId="4" borderId="2" xfId="0" applyNumberFormat="1" applyFont="1" applyFill="1" applyBorder="1" applyAlignment="1">
      <alignment horizontal="right"/>
    </xf>
    <xf numFmtId="0" fontId="13" fillId="0" borderId="0" xfId="1" applyFont="1" applyFill="1" applyBorder="1" applyAlignment="1"/>
    <xf numFmtId="0" fontId="6" fillId="0" borderId="0" xfId="1" applyFont="1" applyBorder="1" applyAlignment="1"/>
    <xf numFmtId="0" fontId="14" fillId="0" borderId="0" xfId="1" applyFont="1" applyFill="1" applyBorder="1" applyAlignment="1"/>
    <xf numFmtId="0" fontId="14" fillId="0" borderId="0" xfId="0" applyFont="1" applyBorder="1" applyAlignment="1"/>
    <xf numFmtId="0" fontId="14" fillId="0" borderId="0" xfId="1" applyFont="1" applyFill="1" applyBorder="1" applyAlignment="1">
      <alignment horizontal="center"/>
    </xf>
    <xf numFmtId="14" fontId="26" fillId="3" borderId="12" xfId="1" applyNumberFormat="1" applyFont="1" applyFill="1" applyBorder="1" applyAlignment="1">
      <alignment horizontal="left"/>
    </xf>
    <xf numFmtId="14" fontId="26" fillId="3" borderId="13" xfId="1" applyNumberFormat="1" applyFont="1" applyFill="1" applyBorder="1" applyAlignment="1">
      <alignment horizontal="left"/>
    </xf>
    <xf numFmtId="14" fontId="26" fillId="3" borderId="15" xfId="1" applyNumberFormat="1" applyFont="1" applyFill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27" xfId="0" applyFont="1" applyBorder="1" applyAlignment="1">
      <alignment horizontal="left"/>
    </xf>
    <xf numFmtId="0" fontId="31" fillId="0" borderId="25" xfId="0" applyFont="1" applyBorder="1" applyAlignment="1">
      <alignment horizontal="left"/>
    </xf>
  </cellXfs>
  <cellStyles count="3">
    <cellStyle name="čárky_List1" xfId="2"/>
    <cellStyle name="Normálne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82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95550" y="19611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97</xdr:row>
      <xdr:rowOff>180975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57600" y="1561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7"/>
  <sheetViews>
    <sheetView topLeftCell="A43" workbookViewId="0">
      <selection activeCell="C46" sqref="C46"/>
    </sheetView>
  </sheetViews>
  <sheetFormatPr defaultRowHeight="15" x14ac:dyDescent="0.25"/>
  <cols>
    <col min="1" max="1" width="8.5703125" customWidth="1"/>
    <col min="2" max="2" width="35.7109375" style="1" customWidth="1"/>
    <col min="3" max="5" width="13.28515625" style="95" customWidth="1"/>
  </cols>
  <sheetData>
    <row r="1" spans="1:5" ht="18" x14ac:dyDescent="0.25">
      <c r="A1" s="2" t="s">
        <v>48</v>
      </c>
    </row>
    <row r="3" spans="1:5" ht="15.75" x14ac:dyDescent="0.25">
      <c r="A3" s="244" t="s">
        <v>352</v>
      </c>
      <c r="B3" s="244"/>
      <c r="C3" s="244"/>
      <c r="D3" s="244"/>
      <c r="E3" s="244"/>
    </row>
    <row r="4" spans="1:5" ht="15.75" x14ac:dyDescent="0.25">
      <c r="A4" s="117"/>
      <c r="B4" s="63"/>
    </row>
    <row r="5" spans="1:5" ht="15.75" x14ac:dyDescent="0.25">
      <c r="A5" s="245" t="s">
        <v>88</v>
      </c>
      <c r="B5" s="245"/>
    </row>
    <row r="6" spans="1:5" ht="22.5" x14ac:dyDescent="0.25">
      <c r="A6" s="181" t="s">
        <v>89</v>
      </c>
      <c r="B6" s="142" t="s">
        <v>90</v>
      </c>
      <c r="C6" s="121" t="s">
        <v>117</v>
      </c>
      <c r="D6" s="121" t="s">
        <v>355</v>
      </c>
      <c r="E6" s="121" t="s">
        <v>351</v>
      </c>
    </row>
    <row r="7" spans="1:5" s="5" customFormat="1" ht="15.75" x14ac:dyDescent="0.25">
      <c r="A7" s="251"/>
      <c r="B7" s="251"/>
      <c r="C7" s="251"/>
      <c r="D7" s="251"/>
      <c r="E7" s="251"/>
    </row>
    <row r="8" spans="1:5" s="5" customFormat="1" ht="12.75" x14ac:dyDescent="0.2">
      <c r="A8" s="153">
        <v>100</v>
      </c>
      <c r="B8" s="153" t="s">
        <v>4</v>
      </c>
      <c r="C8" s="154">
        <f t="shared" ref="C8:E8" si="0">C10+C12+C14</f>
        <v>41800</v>
      </c>
      <c r="D8" s="154">
        <f t="shared" si="0"/>
        <v>42800</v>
      </c>
      <c r="E8" s="154">
        <f t="shared" si="0"/>
        <v>1000</v>
      </c>
    </row>
    <row r="9" spans="1:5" s="5" customFormat="1" ht="12.75" x14ac:dyDescent="0.2">
      <c r="A9" s="252"/>
      <c r="B9" s="252"/>
      <c r="C9" s="252"/>
      <c r="D9" s="252"/>
      <c r="E9" s="252"/>
    </row>
    <row r="10" spans="1:5" s="5" customFormat="1" ht="12.75" x14ac:dyDescent="0.2">
      <c r="A10" s="157">
        <v>110</v>
      </c>
      <c r="B10" s="157" t="s">
        <v>91</v>
      </c>
      <c r="C10" s="158">
        <f t="shared" ref="C10:E10" si="1">C11</f>
        <v>38000</v>
      </c>
      <c r="D10" s="158">
        <f t="shared" si="1"/>
        <v>39000</v>
      </c>
      <c r="E10" s="158">
        <f t="shared" si="1"/>
        <v>1000</v>
      </c>
    </row>
    <row r="11" spans="1:5" s="136" customFormat="1" ht="12.75" x14ac:dyDescent="0.2">
      <c r="A11" s="134">
        <v>111</v>
      </c>
      <c r="B11" s="135" t="s">
        <v>92</v>
      </c>
      <c r="C11" s="159">
        <v>38000</v>
      </c>
      <c r="D11" s="159">
        <f>C11+E11</f>
        <v>39000</v>
      </c>
      <c r="E11" s="159">
        <v>1000</v>
      </c>
    </row>
    <row r="12" spans="1:5" s="9" customFormat="1" ht="12.75" x14ac:dyDescent="0.2">
      <c r="A12" s="155">
        <v>120</v>
      </c>
      <c r="B12" s="156" t="s">
        <v>93</v>
      </c>
      <c r="C12" s="158">
        <f t="shared" ref="C12:E12" si="2">C13</f>
        <v>2000</v>
      </c>
      <c r="D12" s="158">
        <f t="shared" si="2"/>
        <v>2000</v>
      </c>
      <c r="E12" s="158">
        <f t="shared" si="2"/>
        <v>0</v>
      </c>
    </row>
    <row r="13" spans="1:5" s="136" customFormat="1" ht="12.75" x14ac:dyDescent="0.2">
      <c r="A13" s="134">
        <v>121</v>
      </c>
      <c r="B13" s="135" t="s">
        <v>0</v>
      </c>
      <c r="C13" s="159">
        <v>2000</v>
      </c>
      <c r="D13" s="159">
        <f>C13+E13</f>
        <v>2000</v>
      </c>
      <c r="E13" s="159">
        <v>0</v>
      </c>
    </row>
    <row r="14" spans="1:5" s="5" customFormat="1" ht="12.75" x14ac:dyDescent="0.2">
      <c r="A14" s="157">
        <v>130</v>
      </c>
      <c r="B14" s="157" t="s">
        <v>38</v>
      </c>
      <c r="C14" s="158">
        <f t="shared" ref="C14:E14" si="3">SUM(C15:C15)</f>
        <v>1800</v>
      </c>
      <c r="D14" s="158">
        <f t="shared" si="3"/>
        <v>1800</v>
      </c>
      <c r="E14" s="158">
        <f t="shared" si="3"/>
        <v>0</v>
      </c>
    </row>
    <row r="15" spans="1:5" s="136" customFormat="1" ht="29.25" customHeight="1" x14ac:dyDescent="0.2">
      <c r="A15" s="137">
        <v>133</v>
      </c>
      <c r="B15" s="138" t="s">
        <v>94</v>
      </c>
      <c r="C15" s="159">
        <v>1800</v>
      </c>
      <c r="D15" s="159">
        <f>C15+E15</f>
        <v>1800</v>
      </c>
      <c r="E15" s="159">
        <v>0</v>
      </c>
    </row>
    <row r="16" spans="1:5" s="5" customFormat="1" ht="12.75" x14ac:dyDescent="0.2">
      <c r="A16" s="246"/>
      <c r="B16" s="246"/>
      <c r="C16" s="160"/>
      <c r="D16" s="160"/>
      <c r="E16" s="160"/>
    </row>
    <row r="17" spans="1:5" s="5" customFormat="1" ht="12.75" x14ac:dyDescent="0.2">
      <c r="A17" s="153">
        <v>200</v>
      </c>
      <c r="B17" s="153" t="s">
        <v>72</v>
      </c>
      <c r="C17" s="154">
        <f t="shared" ref="C17:E17" si="4">C19+C21+C25+C27</f>
        <v>250</v>
      </c>
      <c r="D17" s="154">
        <f t="shared" si="4"/>
        <v>2246.58</v>
      </c>
      <c r="E17" s="154">
        <f t="shared" si="4"/>
        <v>1996.58</v>
      </c>
    </row>
    <row r="18" spans="1:5" s="5" customFormat="1" ht="12.75" x14ac:dyDescent="0.2">
      <c r="A18" s="257"/>
      <c r="B18" s="258"/>
      <c r="C18" s="258"/>
      <c r="D18" s="258"/>
      <c r="E18" s="258"/>
    </row>
    <row r="19" spans="1:5" s="5" customFormat="1" ht="12.75" x14ac:dyDescent="0.2">
      <c r="A19" s="162">
        <v>210</v>
      </c>
      <c r="B19" s="162" t="s">
        <v>95</v>
      </c>
      <c r="C19" s="163">
        <f t="shared" ref="C19:E19" si="5">SUM(C20)</f>
        <v>50</v>
      </c>
      <c r="D19" s="163">
        <f t="shared" si="5"/>
        <v>50</v>
      </c>
      <c r="E19" s="163">
        <f t="shared" si="5"/>
        <v>0</v>
      </c>
    </row>
    <row r="20" spans="1:5" s="136" customFormat="1" ht="12.75" x14ac:dyDescent="0.2">
      <c r="A20" s="115">
        <v>212</v>
      </c>
      <c r="B20" s="114" t="s">
        <v>96</v>
      </c>
      <c r="C20" s="145">
        <v>50</v>
      </c>
      <c r="D20" s="159">
        <f>C20+E20</f>
        <v>50</v>
      </c>
      <c r="E20" s="145">
        <v>0</v>
      </c>
    </row>
    <row r="21" spans="1:5" s="5" customFormat="1" ht="12.75" x14ac:dyDescent="0.2">
      <c r="A21" s="162">
        <v>220</v>
      </c>
      <c r="B21" s="162" t="s">
        <v>39</v>
      </c>
      <c r="C21" s="163">
        <f t="shared" ref="C21:E21" si="6">SUM(C22:C24)</f>
        <v>160</v>
      </c>
      <c r="D21" s="163">
        <f t="shared" si="6"/>
        <v>1810</v>
      </c>
      <c r="E21" s="163">
        <f t="shared" si="6"/>
        <v>1650</v>
      </c>
    </row>
    <row r="22" spans="1:5" s="136" customFormat="1" ht="12.75" x14ac:dyDescent="0.2">
      <c r="A22" s="115">
        <v>221</v>
      </c>
      <c r="B22" s="114" t="s">
        <v>97</v>
      </c>
      <c r="C22" s="145">
        <v>100</v>
      </c>
      <c r="D22" s="159">
        <f>C22+E22</f>
        <v>750</v>
      </c>
      <c r="E22" s="145">
        <v>650</v>
      </c>
    </row>
    <row r="23" spans="1:5" s="136" customFormat="1" ht="12.75" x14ac:dyDescent="0.2">
      <c r="A23" s="115">
        <v>222</v>
      </c>
      <c r="B23" s="114" t="s">
        <v>354</v>
      </c>
      <c r="C23" s="145">
        <v>0</v>
      </c>
      <c r="D23" s="159">
        <f t="shared" ref="D23:D24" si="7">C23+E23</f>
        <v>1000</v>
      </c>
      <c r="E23" s="145">
        <v>1000</v>
      </c>
    </row>
    <row r="24" spans="1:5" s="136" customFormat="1" ht="36" x14ac:dyDescent="0.2">
      <c r="A24" s="134">
        <v>223</v>
      </c>
      <c r="B24" s="139" t="s">
        <v>98</v>
      </c>
      <c r="C24" s="159">
        <v>60</v>
      </c>
      <c r="D24" s="159">
        <f t="shared" si="7"/>
        <v>60</v>
      </c>
      <c r="E24" s="159">
        <v>0</v>
      </c>
    </row>
    <row r="25" spans="1:5" s="5" customFormat="1" ht="12.75" x14ac:dyDescent="0.2">
      <c r="A25" s="162">
        <v>240</v>
      </c>
      <c r="B25" s="162" t="s">
        <v>16</v>
      </c>
      <c r="C25" s="164">
        <f t="shared" ref="C25:E25" si="8">SUM(C26)</f>
        <v>0</v>
      </c>
      <c r="D25" s="164">
        <f t="shared" si="8"/>
        <v>0</v>
      </c>
      <c r="E25" s="164">
        <f t="shared" si="8"/>
        <v>0</v>
      </c>
    </row>
    <row r="26" spans="1:5" s="136" customFormat="1" ht="12.75" x14ac:dyDescent="0.2">
      <c r="A26" s="115">
        <v>242</v>
      </c>
      <c r="B26" s="114" t="s">
        <v>99</v>
      </c>
      <c r="C26" s="145">
        <v>0</v>
      </c>
      <c r="D26" s="159">
        <f>C26+E26</f>
        <v>0</v>
      </c>
      <c r="E26" s="145"/>
    </row>
    <row r="27" spans="1:5" s="5" customFormat="1" ht="12.75" x14ac:dyDescent="0.2">
      <c r="A27" s="162">
        <v>290</v>
      </c>
      <c r="B27" s="162" t="s">
        <v>40</v>
      </c>
      <c r="C27" s="164">
        <f t="shared" ref="C27:E27" si="9">SUM(C28:C28)</f>
        <v>40</v>
      </c>
      <c r="D27" s="164">
        <f t="shared" si="9"/>
        <v>386.58</v>
      </c>
      <c r="E27" s="164">
        <f t="shared" si="9"/>
        <v>346.58</v>
      </c>
    </row>
    <row r="28" spans="1:5" s="136" customFormat="1" ht="12.75" x14ac:dyDescent="0.2">
      <c r="A28" s="115">
        <v>292</v>
      </c>
      <c r="B28" s="114" t="s">
        <v>40</v>
      </c>
      <c r="C28" s="145">
        <v>40</v>
      </c>
      <c r="D28" s="159">
        <f>C28+E28</f>
        <v>386.58</v>
      </c>
      <c r="E28" s="145">
        <v>346.58</v>
      </c>
    </row>
    <row r="29" spans="1:5" s="136" customFormat="1" ht="12.75" x14ac:dyDescent="0.2">
      <c r="A29" s="246"/>
      <c r="B29" s="246"/>
      <c r="C29" s="246"/>
      <c r="D29" s="246"/>
      <c r="E29" s="246"/>
    </row>
    <row r="30" spans="1:5" s="5" customFormat="1" ht="12.75" x14ac:dyDescent="0.2">
      <c r="A30" s="153">
        <v>300</v>
      </c>
      <c r="B30" s="153" t="s">
        <v>19</v>
      </c>
      <c r="C30" s="154">
        <f t="shared" ref="C30:E30" si="10">C32</f>
        <v>110</v>
      </c>
      <c r="D30" s="154">
        <f t="shared" si="10"/>
        <v>3108.47</v>
      </c>
      <c r="E30" s="154">
        <f t="shared" si="10"/>
        <v>2998.47</v>
      </c>
    </row>
    <row r="31" spans="1:5" s="136" customFormat="1" ht="12.75" x14ac:dyDescent="0.2">
      <c r="A31" s="255"/>
      <c r="B31" s="255"/>
      <c r="C31" s="255"/>
      <c r="D31" s="255"/>
      <c r="E31" s="255"/>
    </row>
    <row r="32" spans="1:5" s="5" customFormat="1" ht="12.75" x14ac:dyDescent="0.2">
      <c r="A32" s="162">
        <v>310</v>
      </c>
      <c r="B32" s="162" t="s">
        <v>100</v>
      </c>
      <c r="C32" s="163">
        <f t="shared" ref="C32:E32" si="11">SUM(C33:C34)</f>
        <v>110</v>
      </c>
      <c r="D32" s="163">
        <f t="shared" si="11"/>
        <v>3108.47</v>
      </c>
      <c r="E32" s="163">
        <f t="shared" si="11"/>
        <v>2998.47</v>
      </c>
    </row>
    <row r="33" spans="1:5" s="5" customFormat="1" ht="12.75" x14ac:dyDescent="0.2">
      <c r="A33" s="140">
        <v>311</v>
      </c>
      <c r="B33" s="114" t="s">
        <v>2</v>
      </c>
      <c r="C33" s="145">
        <v>0</v>
      </c>
      <c r="D33" s="159">
        <f>C33+E33</f>
        <v>3000</v>
      </c>
      <c r="E33" s="145">
        <v>3000</v>
      </c>
    </row>
    <row r="34" spans="1:5" s="5" customFormat="1" ht="12.75" x14ac:dyDescent="0.2">
      <c r="A34" s="140">
        <v>312</v>
      </c>
      <c r="B34" s="114" t="s">
        <v>101</v>
      </c>
      <c r="C34" s="145">
        <v>110</v>
      </c>
      <c r="D34" s="159">
        <f>C34+E34</f>
        <v>108.47</v>
      </c>
      <c r="E34" s="145">
        <v>-1.53</v>
      </c>
    </row>
    <row r="35" spans="1:5" s="5" customFormat="1" ht="12.75" x14ac:dyDescent="0.2">
      <c r="A35" s="256"/>
      <c r="B35" s="256"/>
      <c r="C35" s="256"/>
      <c r="D35" s="256"/>
      <c r="E35" s="256"/>
    </row>
    <row r="36" spans="1:5" s="5" customFormat="1" ht="12.75" x14ac:dyDescent="0.2">
      <c r="A36" s="259" t="s">
        <v>20</v>
      </c>
      <c r="B36" s="259"/>
      <c r="C36" s="161">
        <f t="shared" ref="C36:D36" si="12">C30+C17+C8</f>
        <v>42160</v>
      </c>
      <c r="D36" s="161">
        <f t="shared" si="12"/>
        <v>48155.05</v>
      </c>
      <c r="E36" s="161">
        <f>E30+E17+E8</f>
        <v>5995.0499999999993</v>
      </c>
    </row>
    <row r="37" spans="1:5" s="136" customFormat="1" ht="12.75" x14ac:dyDescent="0.2">
      <c r="A37" s="165"/>
      <c r="B37" s="165"/>
      <c r="C37" s="166"/>
      <c r="D37" s="166"/>
      <c r="E37" s="166"/>
    </row>
    <row r="38" spans="1:5" s="147" customFormat="1" x14ac:dyDescent="0.25">
      <c r="A38" s="260" t="s">
        <v>105</v>
      </c>
      <c r="B38" s="260"/>
      <c r="C38" s="146"/>
      <c r="D38" s="146"/>
      <c r="E38" s="146"/>
    </row>
    <row r="39" spans="1:5" s="6" customFormat="1" ht="36" customHeight="1" x14ac:dyDescent="0.2">
      <c r="A39" s="141" t="s">
        <v>89</v>
      </c>
      <c r="B39" s="142" t="s">
        <v>90</v>
      </c>
      <c r="C39" s="121" t="s">
        <v>117</v>
      </c>
      <c r="D39" s="121" t="s">
        <v>355</v>
      </c>
      <c r="E39" s="121" t="s">
        <v>351</v>
      </c>
    </row>
    <row r="40" spans="1:5" s="147" customFormat="1" ht="15.75" customHeight="1" x14ac:dyDescent="0.2">
      <c r="A40" s="253"/>
      <c r="B40" s="253"/>
      <c r="C40" s="253"/>
      <c r="D40" s="253"/>
      <c r="E40" s="253"/>
    </row>
    <row r="41" spans="1:5" ht="15.75" customHeight="1" x14ac:dyDescent="0.25">
      <c r="A41" s="143" t="s">
        <v>102</v>
      </c>
      <c r="B41" s="144" t="s">
        <v>72</v>
      </c>
      <c r="C41" s="148">
        <f t="shared" ref="C41:E41" si="13">SUM(C44)</f>
        <v>0</v>
      </c>
      <c r="D41" s="148">
        <f t="shared" si="13"/>
        <v>0</v>
      </c>
      <c r="E41" s="148">
        <f t="shared" si="13"/>
        <v>0</v>
      </c>
    </row>
    <row r="42" spans="1:5" ht="15.75" customHeight="1" x14ac:dyDescent="0.25">
      <c r="A42" s="254"/>
      <c r="B42" s="254"/>
      <c r="C42" s="254"/>
      <c r="D42" s="254"/>
      <c r="E42" s="254"/>
    </row>
    <row r="43" spans="1:5" s="5" customFormat="1" ht="12.75" x14ac:dyDescent="0.2">
      <c r="A43" s="151">
        <v>230</v>
      </c>
      <c r="B43" s="152" t="s">
        <v>37</v>
      </c>
      <c r="C43" s="149">
        <v>0</v>
      </c>
      <c r="D43" s="149">
        <v>0</v>
      </c>
      <c r="E43" s="149">
        <v>0</v>
      </c>
    </row>
    <row r="44" spans="1:5" s="136" customFormat="1" ht="12.75" x14ac:dyDescent="0.2">
      <c r="A44" s="140">
        <v>233</v>
      </c>
      <c r="B44" s="114" t="s">
        <v>103</v>
      </c>
      <c r="C44" s="150">
        <v>0</v>
      </c>
      <c r="D44" s="150">
        <v>0</v>
      </c>
      <c r="E44" s="150">
        <v>0</v>
      </c>
    </row>
    <row r="45" spans="1:5" s="136" customFormat="1" ht="12.75" x14ac:dyDescent="0.2">
      <c r="A45" s="262"/>
      <c r="B45" s="263"/>
      <c r="C45" s="263"/>
      <c r="D45" s="263"/>
      <c r="E45" s="264"/>
    </row>
    <row r="46" spans="1:5" s="5" customFormat="1" ht="12.75" x14ac:dyDescent="0.2">
      <c r="A46" s="261" t="s">
        <v>104</v>
      </c>
      <c r="B46" s="261"/>
      <c r="C46" s="167">
        <f t="shared" ref="C46:E46" si="14">C41</f>
        <v>0</v>
      </c>
      <c r="D46" s="167">
        <f t="shared" si="14"/>
        <v>0</v>
      </c>
      <c r="E46" s="167">
        <f t="shared" si="14"/>
        <v>0</v>
      </c>
    </row>
    <row r="47" spans="1:5" s="136" customFormat="1" ht="12.75" x14ac:dyDescent="0.2">
      <c r="A47" s="179"/>
      <c r="B47" s="179"/>
      <c r="C47" s="180"/>
      <c r="D47" s="180"/>
      <c r="E47" s="180"/>
    </row>
    <row r="48" spans="1:5" s="147" customFormat="1" x14ac:dyDescent="0.25">
      <c r="A48" s="260" t="s">
        <v>110</v>
      </c>
      <c r="B48" s="260"/>
      <c r="C48" s="166"/>
      <c r="D48" s="166"/>
      <c r="E48" s="166"/>
    </row>
    <row r="49" spans="1:50" s="6" customFormat="1" ht="36" customHeight="1" x14ac:dyDescent="0.2">
      <c r="A49" s="141" t="s">
        <v>89</v>
      </c>
      <c r="B49" s="142" t="s">
        <v>90</v>
      </c>
      <c r="C49" s="121" t="s">
        <v>117</v>
      </c>
      <c r="D49" s="121" t="s">
        <v>355</v>
      </c>
      <c r="E49" s="121" t="s">
        <v>351</v>
      </c>
    </row>
    <row r="50" spans="1:50" s="136" customFormat="1" ht="15" customHeight="1" x14ac:dyDescent="0.2">
      <c r="A50" s="267"/>
      <c r="B50" s="268"/>
      <c r="C50" s="268"/>
      <c r="D50" s="268"/>
      <c r="E50" s="269"/>
    </row>
    <row r="51" spans="1:50" s="136" customFormat="1" ht="22.5" customHeight="1" x14ac:dyDescent="0.2">
      <c r="A51" s="173">
        <v>400</v>
      </c>
      <c r="B51" s="174" t="s">
        <v>106</v>
      </c>
      <c r="C51" s="175">
        <f t="shared" ref="C51:E51" si="15">C53</f>
        <v>4500</v>
      </c>
      <c r="D51" s="175">
        <f t="shared" si="15"/>
        <v>21751</v>
      </c>
      <c r="E51" s="175">
        <f t="shared" si="15"/>
        <v>17251</v>
      </c>
    </row>
    <row r="52" spans="1:50" s="136" customFormat="1" ht="15" customHeight="1" x14ac:dyDescent="0.2">
      <c r="A52" s="266"/>
      <c r="B52" s="266"/>
      <c r="C52" s="266"/>
      <c r="D52" s="266"/>
      <c r="E52" s="266"/>
    </row>
    <row r="53" spans="1:50" s="136" customFormat="1" ht="15" customHeight="1" x14ac:dyDescent="0.2">
      <c r="A53" s="176" t="s">
        <v>107</v>
      </c>
      <c r="B53" s="177" t="s">
        <v>108</v>
      </c>
      <c r="C53" s="178">
        <f t="shared" ref="C53:E53" si="16">C54</f>
        <v>4500</v>
      </c>
      <c r="D53" s="178">
        <f t="shared" si="16"/>
        <v>21751</v>
      </c>
      <c r="E53" s="178">
        <f t="shared" si="16"/>
        <v>17251</v>
      </c>
    </row>
    <row r="54" spans="1:50" s="91" customFormat="1" ht="15" customHeight="1" x14ac:dyDescent="0.2">
      <c r="A54" s="172">
        <v>453</v>
      </c>
      <c r="B54" s="171" t="s">
        <v>109</v>
      </c>
      <c r="C54" s="170">
        <v>4500</v>
      </c>
      <c r="D54" s="170">
        <f>C54+E54</f>
        <v>21751</v>
      </c>
      <c r="E54" s="170">
        <v>17251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1:50" s="6" customFormat="1" ht="15" customHeight="1" x14ac:dyDescent="0.2">
      <c r="A55" s="270"/>
      <c r="B55" s="271"/>
      <c r="C55" s="271"/>
      <c r="D55" s="271"/>
      <c r="E55" s="272"/>
    </row>
    <row r="56" spans="1:50" s="5" customFormat="1" ht="12.75" x14ac:dyDescent="0.2">
      <c r="A56" s="265" t="s">
        <v>111</v>
      </c>
      <c r="B56" s="265"/>
      <c r="C56" s="111">
        <f t="shared" ref="C56:E56" si="17">C51</f>
        <v>4500</v>
      </c>
      <c r="D56" s="111">
        <f t="shared" si="17"/>
        <v>21751</v>
      </c>
      <c r="E56" s="111">
        <f t="shared" si="17"/>
        <v>17251</v>
      </c>
    </row>
    <row r="57" spans="1:50" s="6" customFormat="1" x14ac:dyDescent="0.25">
      <c r="A57" s="168"/>
      <c r="B57" s="169"/>
      <c r="C57" s="68"/>
      <c r="D57" s="68"/>
      <c r="E57" s="68"/>
    </row>
    <row r="58" spans="1:50" s="5" customFormat="1" ht="13.5" thickBot="1" x14ac:dyDescent="0.25">
      <c r="A58" s="247"/>
      <c r="B58" s="248"/>
      <c r="C58" s="98"/>
      <c r="D58" s="98"/>
      <c r="E58" s="98"/>
    </row>
    <row r="59" spans="1:50" s="5" customFormat="1" ht="15.75" thickBot="1" x14ac:dyDescent="0.3">
      <c r="A59" s="249" t="s">
        <v>23</v>
      </c>
      <c r="B59" s="250"/>
      <c r="C59" s="106">
        <f t="shared" ref="C59:E59" si="18">C56+C46+C36</f>
        <v>46660</v>
      </c>
      <c r="D59" s="106">
        <f t="shared" si="18"/>
        <v>69906.05</v>
      </c>
      <c r="E59" s="106">
        <f t="shared" si="18"/>
        <v>23246.05</v>
      </c>
    </row>
    <row r="60" spans="1:50" s="5" customFormat="1" x14ac:dyDescent="0.25">
      <c r="A60"/>
      <c r="B60" s="64"/>
      <c r="C60" s="98"/>
      <c r="D60" s="98"/>
      <c r="E60" s="98"/>
    </row>
    <row r="61" spans="1:50" s="5" customFormat="1" ht="12.75" x14ac:dyDescent="0.2">
      <c r="B61" s="1"/>
      <c r="C61" s="98"/>
      <c r="D61" s="98"/>
      <c r="E61" s="98"/>
    </row>
    <row r="62" spans="1:50" s="5" customFormat="1" ht="12.75" x14ac:dyDescent="0.2">
      <c r="B62" s="65"/>
      <c r="C62" s="98"/>
      <c r="D62" s="98"/>
      <c r="E62" s="98"/>
    </row>
    <row r="63" spans="1:50" x14ac:dyDescent="0.25">
      <c r="B63" s="66"/>
    </row>
    <row r="64" spans="1:50" x14ac:dyDescent="0.25">
      <c r="B64" s="66"/>
    </row>
    <row r="65" spans="2:2" x14ac:dyDescent="0.25">
      <c r="B65" s="66"/>
    </row>
    <row r="66" spans="2:2" x14ac:dyDescent="0.25">
      <c r="B66" s="66"/>
    </row>
    <row r="67" spans="2:2" x14ac:dyDescent="0.25">
      <c r="B67" s="66"/>
    </row>
    <row r="68" spans="2:2" x14ac:dyDescent="0.25">
      <c r="B68" s="66"/>
    </row>
    <row r="69" spans="2:2" x14ac:dyDescent="0.25">
      <c r="B69" s="66"/>
    </row>
    <row r="70" spans="2:2" x14ac:dyDescent="0.25">
      <c r="B70" s="66"/>
    </row>
    <row r="71" spans="2:2" x14ac:dyDescent="0.25">
      <c r="B71" s="66"/>
    </row>
    <row r="72" spans="2:2" x14ac:dyDescent="0.25">
      <c r="B72" s="66"/>
    </row>
    <row r="73" spans="2:2" x14ac:dyDescent="0.25">
      <c r="B73" s="66"/>
    </row>
    <row r="74" spans="2:2" x14ac:dyDescent="0.25">
      <c r="B74" s="66"/>
    </row>
    <row r="75" spans="2:2" x14ac:dyDescent="0.25">
      <c r="B75" s="66"/>
    </row>
    <row r="76" spans="2:2" x14ac:dyDescent="0.25">
      <c r="B76" s="66"/>
    </row>
    <row r="77" spans="2:2" x14ac:dyDescent="0.25">
      <c r="B77" s="66"/>
    </row>
    <row r="78" spans="2:2" x14ac:dyDescent="0.25">
      <c r="B78" s="66"/>
    </row>
    <row r="79" spans="2:2" x14ac:dyDescent="0.25">
      <c r="B79" s="66"/>
    </row>
    <row r="80" spans="2:2" x14ac:dyDescent="0.25">
      <c r="B80" s="66"/>
    </row>
    <row r="81" spans="2:2" x14ac:dyDescent="0.25">
      <c r="B81" s="66"/>
    </row>
    <row r="82" spans="2:2" x14ac:dyDescent="0.25">
      <c r="B82" s="66"/>
    </row>
    <row r="83" spans="2:2" x14ac:dyDescent="0.25">
      <c r="B83" s="66"/>
    </row>
    <row r="84" spans="2:2" x14ac:dyDescent="0.25">
      <c r="B84" s="66"/>
    </row>
    <row r="85" spans="2:2" x14ac:dyDescent="0.25">
      <c r="B85" s="66"/>
    </row>
    <row r="86" spans="2:2" x14ac:dyDescent="0.25">
      <c r="B86" s="66"/>
    </row>
    <row r="87" spans="2:2" x14ac:dyDescent="0.25">
      <c r="B87" s="66"/>
    </row>
  </sheetData>
  <mergeCells count="22">
    <mergeCell ref="A45:E45"/>
    <mergeCell ref="A56:B56"/>
    <mergeCell ref="A52:E52"/>
    <mergeCell ref="A50:E50"/>
    <mergeCell ref="A48:B48"/>
    <mergeCell ref="A55:E55"/>
    <mergeCell ref="A3:E3"/>
    <mergeCell ref="A5:B5"/>
    <mergeCell ref="A16:B16"/>
    <mergeCell ref="A58:B58"/>
    <mergeCell ref="A59:B59"/>
    <mergeCell ref="A7:E7"/>
    <mergeCell ref="A9:E9"/>
    <mergeCell ref="A40:E40"/>
    <mergeCell ref="A42:E42"/>
    <mergeCell ref="A31:E31"/>
    <mergeCell ref="A29:E29"/>
    <mergeCell ref="A35:E35"/>
    <mergeCell ref="A18:E18"/>
    <mergeCell ref="A36:B36"/>
    <mergeCell ref="A38:B38"/>
    <mergeCell ref="A46:B4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"/>
  <sheetViews>
    <sheetView topLeftCell="A61" workbookViewId="0">
      <selection activeCell="A79" sqref="A63:E79"/>
    </sheetView>
  </sheetViews>
  <sheetFormatPr defaultRowHeight="12.75" x14ac:dyDescent="0.2"/>
  <cols>
    <col min="1" max="1" width="8.42578125" style="5" customWidth="1"/>
    <col min="2" max="2" width="35.7109375" style="5" customWidth="1"/>
    <col min="3" max="5" width="11.85546875" style="97" customWidth="1"/>
    <col min="6" max="16384" width="9.140625" style="5"/>
  </cols>
  <sheetData>
    <row r="1" spans="1:5" ht="18" x14ac:dyDescent="0.25">
      <c r="A1" s="2" t="s">
        <v>48</v>
      </c>
      <c r="B1" s="6"/>
    </row>
    <row r="2" spans="1:5" ht="18" x14ac:dyDescent="0.25">
      <c r="A2" s="2"/>
      <c r="B2" s="6"/>
    </row>
    <row r="3" spans="1:5" ht="15" x14ac:dyDescent="0.2">
      <c r="A3" s="244" t="s">
        <v>352</v>
      </c>
      <c r="B3" s="244"/>
      <c r="C3" s="244"/>
      <c r="D3" s="244"/>
      <c r="E3" s="244"/>
    </row>
    <row r="4" spans="1:5" x14ac:dyDescent="0.2">
      <c r="A4" s="6"/>
      <c r="B4" s="6"/>
    </row>
    <row r="5" spans="1:5" ht="15.75" x14ac:dyDescent="0.25">
      <c r="A5" s="182" t="s">
        <v>112</v>
      </c>
      <c r="B5" s="6"/>
    </row>
    <row r="6" spans="1:5" ht="38.25" customHeight="1" x14ac:dyDescent="0.2">
      <c r="A6" s="193" t="s">
        <v>89</v>
      </c>
      <c r="B6" s="193" t="s">
        <v>114</v>
      </c>
      <c r="C6" s="121" t="s">
        <v>117</v>
      </c>
      <c r="D6" s="121" t="s">
        <v>355</v>
      </c>
      <c r="E6" s="121" t="s">
        <v>351</v>
      </c>
    </row>
    <row r="7" spans="1:5" s="10" customFormat="1" ht="15.75" customHeight="1" x14ac:dyDescent="0.25">
      <c r="A7" s="292"/>
      <c r="B7" s="292"/>
      <c r="C7" s="292"/>
      <c r="D7" s="292"/>
      <c r="E7" s="292"/>
    </row>
    <row r="8" spans="1:5" s="9" customFormat="1" x14ac:dyDescent="0.2">
      <c r="A8" s="274" t="s">
        <v>58</v>
      </c>
      <c r="B8" s="274"/>
      <c r="C8" s="183">
        <f t="shared" ref="C8:E8" si="0">SUM(C9:C12)</f>
        <v>24000</v>
      </c>
      <c r="D8" s="183">
        <f t="shared" si="0"/>
        <v>24000</v>
      </c>
      <c r="E8" s="183">
        <f t="shared" si="0"/>
        <v>0</v>
      </c>
    </row>
    <row r="9" spans="1:5" ht="12.75" customHeight="1" x14ac:dyDescent="0.2">
      <c r="A9" s="184">
        <v>610</v>
      </c>
      <c r="B9" s="194" t="s">
        <v>113</v>
      </c>
      <c r="C9" s="185">
        <v>9300</v>
      </c>
      <c r="D9" s="185">
        <v>9300</v>
      </c>
      <c r="E9" s="185">
        <f>D9-C9</f>
        <v>0</v>
      </c>
    </row>
    <row r="10" spans="1:5" ht="12.75" customHeight="1" x14ac:dyDescent="0.2">
      <c r="A10" s="186">
        <v>620</v>
      </c>
      <c r="B10" s="194" t="s">
        <v>25</v>
      </c>
      <c r="C10" s="185">
        <v>3800</v>
      </c>
      <c r="D10" s="185">
        <v>3800</v>
      </c>
      <c r="E10" s="185">
        <f t="shared" ref="E10:E12" si="1">D10-C10</f>
        <v>0</v>
      </c>
    </row>
    <row r="11" spans="1:5" ht="12.75" customHeight="1" x14ac:dyDescent="0.2">
      <c r="A11" s="186">
        <v>630</v>
      </c>
      <c r="B11" s="194" t="s">
        <v>44</v>
      </c>
      <c r="C11" s="185">
        <f>10000+500</f>
        <v>10500</v>
      </c>
      <c r="D11" s="185">
        <v>10500</v>
      </c>
      <c r="E11" s="185">
        <f t="shared" si="1"/>
        <v>0</v>
      </c>
    </row>
    <row r="12" spans="1:5" ht="12.75" customHeight="1" x14ac:dyDescent="0.2">
      <c r="A12" s="187">
        <v>640</v>
      </c>
      <c r="B12" s="184" t="s">
        <v>45</v>
      </c>
      <c r="C12" s="185">
        <v>400</v>
      </c>
      <c r="D12" s="185">
        <v>400</v>
      </c>
      <c r="E12" s="185">
        <f t="shared" si="1"/>
        <v>0</v>
      </c>
    </row>
    <row r="13" spans="1:5" x14ac:dyDescent="0.2">
      <c r="A13" s="275"/>
      <c r="B13" s="275"/>
      <c r="C13" s="275"/>
      <c r="D13" s="275"/>
      <c r="E13" s="275"/>
    </row>
    <row r="14" spans="1:5" x14ac:dyDescent="0.2">
      <c r="A14" s="273" t="s">
        <v>26</v>
      </c>
      <c r="B14" s="273"/>
      <c r="C14" s="188">
        <f t="shared" ref="C14:E14" si="2">SUM(C15:C17)</f>
        <v>1840</v>
      </c>
      <c r="D14" s="188">
        <f t="shared" si="2"/>
        <v>1890</v>
      </c>
      <c r="E14" s="188">
        <f t="shared" si="2"/>
        <v>50.000000000000057</v>
      </c>
    </row>
    <row r="15" spans="1:5" ht="12.75" customHeight="1" x14ac:dyDescent="0.2">
      <c r="A15" s="184">
        <v>610</v>
      </c>
      <c r="B15" s="195" t="s">
        <v>113</v>
      </c>
      <c r="C15" s="185">
        <v>1080</v>
      </c>
      <c r="D15" s="185">
        <v>1052</v>
      </c>
      <c r="E15" s="185">
        <f t="shared" ref="E15:E17" si="3">D15-C15</f>
        <v>-28</v>
      </c>
    </row>
    <row r="16" spans="1:5" ht="12.75" customHeight="1" x14ac:dyDescent="0.2">
      <c r="A16" s="187">
        <v>620</v>
      </c>
      <c r="B16" s="195" t="s">
        <v>27</v>
      </c>
      <c r="C16" s="185">
        <v>370</v>
      </c>
      <c r="D16" s="185">
        <v>325.81</v>
      </c>
      <c r="E16" s="185">
        <f t="shared" si="3"/>
        <v>-44.19</v>
      </c>
    </row>
    <row r="17" spans="1:5" ht="12.75" customHeight="1" x14ac:dyDescent="0.2">
      <c r="A17" s="187">
        <v>630</v>
      </c>
      <c r="B17" s="195" t="s">
        <v>44</v>
      </c>
      <c r="C17" s="185">
        <v>390</v>
      </c>
      <c r="D17" s="185">
        <v>512.19000000000005</v>
      </c>
      <c r="E17" s="185">
        <f t="shared" si="3"/>
        <v>122.19000000000005</v>
      </c>
    </row>
    <row r="18" spans="1:5" x14ac:dyDescent="0.2">
      <c r="A18" s="275"/>
      <c r="B18" s="275"/>
      <c r="C18" s="275"/>
      <c r="D18" s="275"/>
      <c r="E18" s="275"/>
    </row>
    <row r="19" spans="1:5" x14ac:dyDescent="0.2">
      <c r="A19" s="273" t="s">
        <v>67</v>
      </c>
      <c r="B19" s="273"/>
      <c r="C19" s="183">
        <f t="shared" ref="C19:E19" si="4">SUM(C20:C21)</f>
        <v>0</v>
      </c>
      <c r="D19" s="183">
        <f t="shared" si="4"/>
        <v>0</v>
      </c>
      <c r="E19" s="183">
        <f t="shared" si="4"/>
        <v>0</v>
      </c>
    </row>
    <row r="20" spans="1:5" x14ac:dyDescent="0.2">
      <c r="A20" s="187">
        <v>620</v>
      </c>
      <c r="B20" s="195" t="s">
        <v>27</v>
      </c>
      <c r="C20" s="185">
        <v>0</v>
      </c>
      <c r="D20" s="185">
        <v>0</v>
      </c>
      <c r="E20" s="185">
        <f t="shared" ref="E20:E21" si="5">D20-C20</f>
        <v>0</v>
      </c>
    </row>
    <row r="21" spans="1:5" s="9" customFormat="1" x14ac:dyDescent="0.2">
      <c r="A21" s="187">
        <v>630</v>
      </c>
      <c r="B21" s="187" t="s">
        <v>44</v>
      </c>
      <c r="C21" s="185">
        <v>0</v>
      </c>
      <c r="D21" s="185">
        <v>0</v>
      </c>
      <c r="E21" s="185">
        <f t="shared" si="5"/>
        <v>0</v>
      </c>
    </row>
    <row r="22" spans="1:5" x14ac:dyDescent="0.2">
      <c r="A22" s="275"/>
      <c r="B22" s="275"/>
      <c r="C22" s="275"/>
      <c r="D22" s="275"/>
      <c r="E22" s="275"/>
    </row>
    <row r="23" spans="1:5" x14ac:dyDescent="0.2">
      <c r="A23" s="273" t="s">
        <v>28</v>
      </c>
      <c r="B23" s="273"/>
      <c r="C23" s="183">
        <f t="shared" ref="C23:E23" si="6">SUM(C24)</f>
        <v>1100</v>
      </c>
      <c r="D23" s="183">
        <f t="shared" si="6"/>
        <v>4044.79</v>
      </c>
      <c r="E23" s="183">
        <f t="shared" si="6"/>
        <v>2944.79</v>
      </c>
    </row>
    <row r="24" spans="1:5" s="9" customFormat="1" x14ac:dyDescent="0.2">
      <c r="A24" s="187">
        <v>630</v>
      </c>
      <c r="B24" s="187" t="s">
        <v>44</v>
      </c>
      <c r="C24" s="185">
        <v>1100</v>
      </c>
      <c r="D24" s="185">
        <v>4044.79</v>
      </c>
      <c r="E24" s="185">
        <f t="shared" ref="E24" si="7">D24-C24</f>
        <v>2944.79</v>
      </c>
    </row>
    <row r="25" spans="1:5" x14ac:dyDescent="0.2">
      <c r="A25" s="275"/>
      <c r="B25" s="275"/>
      <c r="C25" s="275"/>
      <c r="D25" s="275"/>
      <c r="E25" s="275"/>
    </row>
    <row r="26" spans="1:5" x14ac:dyDescent="0.2">
      <c r="A26" s="273" t="s">
        <v>68</v>
      </c>
      <c r="B26" s="273"/>
      <c r="C26" s="183">
        <f t="shared" ref="C26:E26" si="8">SUM(C27)</f>
        <v>0</v>
      </c>
      <c r="D26" s="183">
        <f t="shared" si="8"/>
        <v>0</v>
      </c>
      <c r="E26" s="183">
        <f t="shared" si="8"/>
        <v>0</v>
      </c>
    </row>
    <row r="27" spans="1:5" s="9" customFormat="1" x14ac:dyDescent="0.2">
      <c r="A27" s="187">
        <v>630</v>
      </c>
      <c r="B27" s="187" t="s">
        <v>44</v>
      </c>
      <c r="C27" s="185">
        <v>0</v>
      </c>
      <c r="D27" s="185">
        <v>0</v>
      </c>
      <c r="E27" s="185">
        <f t="shared" ref="E27" si="9">D27-C27</f>
        <v>0</v>
      </c>
    </row>
    <row r="28" spans="1:5" s="96" customFormat="1" x14ac:dyDescent="0.2">
      <c r="A28" s="275"/>
      <c r="B28" s="275"/>
      <c r="C28" s="275"/>
      <c r="D28" s="275"/>
      <c r="E28" s="275"/>
    </row>
    <row r="29" spans="1:5" x14ac:dyDescent="0.2">
      <c r="A29" s="273" t="s">
        <v>69</v>
      </c>
      <c r="B29" s="273"/>
      <c r="C29" s="183">
        <f t="shared" ref="C29:E29" si="10">SUM(C30)</f>
        <v>0</v>
      </c>
      <c r="D29" s="183">
        <f t="shared" si="10"/>
        <v>0</v>
      </c>
      <c r="E29" s="183">
        <f t="shared" si="10"/>
        <v>0</v>
      </c>
    </row>
    <row r="30" spans="1:5" x14ac:dyDescent="0.2">
      <c r="A30" s="187">
        <v>630</v>
      </c>
      <c r="B30" s="187" t="s">
        <v>44</v>
      </c>
      <c r="C30" s="185">
        <v>0</v>
      </c>
      <c r="D30" s="185">
        <v>0</v>
      </c>
      <c r="E30" s="185">
        <f t="shared" ref="E30" si="11">D30-C30</f>
        <v>0</v>
      </c>
    </row>
    <row r="31" spans="1:5" s="96" customFormat="1" x14ac:dyDescent="0.2">
      <c r="A31" s="275"/>
      <c r="B31" s="275"/>
      <c r="C31" s="275"/>
      <c r="D31" s="275"/>
      <c r="E31" s="275"/>
    </row>
    <row r="32" spans="1:5" x14ac:dyDescent="0.2">
      <c r="A32" s="273" t="s">
        <v>29</v>
      </c>
      <c r="B32" s="273"/>
      <c r="C32" s="183">
        <f t="shared" ref="C32:E32" si="12">SUM(C33)</f>
        <v>500</v>
      </c>
      <c r="D32" s="183">
        <f t="shared" si="12"/>
        <v>500</v>
      </c>
      <c r="E32" s="183">
        <f t="shared" si="12"/>
        <v>0</v>
      </c>
    </row>
    <row r="33" spans="1:5" x14ac:dyDescent="0.2">
      <c r="A33" s="187">
        <v>630</v>
      </c>
      <c r="B33" s="187" t="s">
        <v>44</v>
      </c>
      <c r="C33" s="185">
        <v>500</v>
      </c>
      <c r="D33" s="185">
        <v>500</v>
      </c>
      <c r="E33" s="185">
        <f t="shared" ref="E33" si="13">D33-C33</f>
        <v>0</v>
      </c>
    </row>
    <row r="34" spans="1:5" x14ac:dyDescent="0.2">
      <c r="A34" s="275"/>
      <c r="B34" s="275"/>
      <c r="C34" s="275"/>
      <c r="D34" s="275"/>
      <c r="E34" s="275"/>
    </row>
    <row r="35" spans="1:5" s="9" customFormat="1" x14ac:dyDescent="0.2">
      <c r="A35" s="273" t="s">
        <v>30</v>
      </c>
      <c r="B35" s="273"/>
      <c r="C35" s="183">
        <f t="shared" ref="C35:E35" si="14">SUM(C36)</f>
        <v>3200</v>
      </c>
      <c r="D35" s="183">
        <f t="shared" si="14"/>
        <v>20451</v>
      </c>
      <c r="E35" s="183">
        <f t="shared" si="14"/>
        <v>17251</v>
      </c>
    </row>
    <row r="36" spans="1:5" x14ac:dyDescent="0.2">
      <c r="A36" s="187">
        <v>630</v>
      </c>
      <c r="B36" s="187" t="s">
        <v>44</v>
      </c>
      <c r="C36" s="185">
        <v>3200</v>
      </c>
      <c r="D36" s="185">
        <v>20451</v>
      </c>
      <c r="E36" s="185">
        <f t="shared" ref="E36" si="15">D36-C36</f>
        <v>17251</v>
      </c>
    </row>
    <row r="37" spans="1:5" x14ac:dyDescent="0.2">
      <c r="A37" s="275"/>
      <c r="B37" s="275"/>
      <c r="C37" s="275"/>
      <c r="D37" s="275"/>
      <c r="E37" s="275"/>
    </row>
    <row r="38" spans="1:5" s="9" customFormat="1" x14ac:dyDescent="0.2">
      <c r="A38" s="273" t="s">
        <v>31</v>
      </c>
      <c r="B38" s="273"/>
      <c r="C38" s="188">
        <f t="shared" ref="C38:E38" si="16">SUM(C39:C41)</f>
        <v>2350</v>
      </c>
      <c r="D38" s="188">
        <f t="shared" si="16"/>
        <v>2350</v>
      </c>
      <c r="E38" s="188">
        <f t="shared" si="16"/>
        <v>0</v>
      </c>
    </row>
    <row r="39" spans="1:5" s="9" customFormat="1" x14ac:dyDescent="0.2">
      <c r="A39" s="186">
        <v>620</v>
      </c>
      <c r="B39" s="195" t="s">
        <v>27</v>
      </c>
      <c r="C39" s="185">
        <v>200</v>
      </c>
      <c r="D39" s="185">
        <v>200</v>
      </c>
      <c r="E39" s="185">
        <f t="shared" ref="E39:E40" si="17">D39-C39</f>
        <v>0</v>
      </c>
    </row>
    <row r="40" spans="1:5" x14ac:dyDescent="0.2">
      <c r="A40" s="187">
        <v>630</v>
      </c>
      <c r="B40" s="187" t="s">
        <v>44</v>
      </c>
      <c r="C40" s="185">
        <v>2150</v>
      </c>
      <c r="D40" s="185">
        <v>2150</v>
      </c>
      <c r="E40" s="185">
        <f t="shared" si="17"/>
        <v>0</v>
      </c>
    </row>
    <row r="41" spans="1:5" s="9" customFormat="1" x14ac:dyDescent="0.2">
      <c r="A41" s="275"/>
      <c r="B41" s="275"/>
      <c r="C41" s="275"/>
      <c r="D41" s="275"/>
      <c r="E41" s="275"/>
    </row>
    <row r="42" spans="1:5" x14ac:dyDescent="0.2">
      <c r="A42" s="273" t="s">
        <v>32</v>
      </c>
      <c r="B42" s="273"/>
      <c r="C42" s="188">
        <f t="shared" ref="C42:E42" si="18">SUM(C43:C43)</f>
        <v>2500</v>
      </c>
      <c r="D42" s="188">
        <f t="shared" si="18"/>
        <v>2500</v>
      </c>
      <c r="E42" s="188">
        <f t="shared" si="18"/>
        <v>0</v>
      </c>
    </row>
    <row r="43" spans="1:5" s="9" customFormat="1" x14ac:dyDescent="0.2">
      <c r="A43" s="187">
        <v>630</v>
      </c>
      <c r="B43" s="187" t="s">
        <v>44</v>
      </c>
      <c r="C43" s="185">
        <v>2500</v>
      </c>
      <c r="D43" s="185">
        <v>2500</v>
      </c>
      <c r="E43" s="185">
        <f t="shared" ref="E43" si="19">D43-C43</f>
        <v>0</v>
      </c>
    </row>
    <row r="44" spans="1:5" x14ac:dyDescent="0.2">
      <c r="A44" s="275"/>
      <c r="B44" s="275"/>
      <c r="C44" s="275"/>
      <c r="D44" s="275"/>
      <c r="E44" s="275"/>
    </row>
    <row r="45" spans="1:5" x14ac:dyDescent="0.2">
      <c r="A45" s="274" t="s">
        <v>70</v>
      </c>
      <c r="B45" s="274"/>
      <c r="C45" s="183">
        <f t="shared" ref="C45:E45" si="20">SUM(C46)</f>
        <v>0</v>
      </c>
      <c r="D45" s="183">
        <f t="shared" si="20"/>
        <v>220</v>
      </c>
      <c r="E45" s="183">
        <f t="shared" si="20"/>
        <v>220</v>
      </c>
    </row>
    <row r="46" spans="1:5" x14ac:dyDescent="0.2">
      <c r="A46" s="187">
        <v>630</v>
      </c>
      <c r="B46" s="187" t="s">
        <v>44</v>
      </c>
      <c r="C46" s="185">
        <v>0</v>
      </c>
      <c r="D46" s="185">
        <v>220</v>
      </c>
      <c r="E46" s="185">
        <f t="shared" ref="E46" si="21">D46-C46</f>
        <v>220</v>
      </c>
    </row>
    <row r="47" spans="1:5" s="9" customFormat="1" x14ac:dyDescent="0.2">
      <c r="A47" s="275"/>
      <c r="B47" s="275"/>
      <c r="C47" s="275"/>
      <c r="D47" s="275"/>
      <c r="E47" s="275"/>
    </row>
    <row r="48" spans="1:5" x14ac:dyDescent="0.2">
      <c r="A48" s="274" t="s">
        <v>46</v>
      </c>
      <c r="B48" s="274"/>
      <c r="C48" s="183">
        <f t="shared" ref="C48:E48" si="22">SUM(C49)</f>
        <v>1000</v>
      </c>
      <c r="D48" s="183">
        <f t="shared" si="22"/>
        <v>1784.85</v>
      </c>
      <c r="E48" s="183">
        <f t="shared" si="22"/>
        <v>784.84999999999991</v>
      </c>
    </row>
    <row r="49" spans="1:5" x14ac:dyDescent="0.2">
      <c r="A49" s="187">
        <v>630</v>
      </c>
      <c r="B49" s="187" t="s">
        <v>44</v>
      </c>
      <c r="C49" s="185">
        <v>1000</v>
      </c>
      <c r="D49" s="185">
        <v>1784.85</v>
      </c>
      <c r="E49" s="185">
        <f t="shared" ref="E49" si="23">D49-C49</f>
        <v>784.84999999999991</v>
      </c>
    </row>
    <row r="50" spans="1:5" s="9" customFormat="1" x14ac:dyDescent="0.2">
      <c r="A50" s="275"/>
      <c r="B50" s="275"/>
      <c r="C50" s="275"/>
      <c r="D50" s="275"/>
      <c r="E50" s="275"/>
    </row>
    <row r="51" spans="1:5" x14ac:dyDescent="0.2">
      <c r="A51" s="273" t="s">
        <v>33</v>
      </c>
      <c r="B51" s="273"/>
      <c r="C51" s="189">
        <f t="shared" ref="C51:E51" si="24">SUM(C52)</f>
        <v>2400</v>
      </c>
      <c r="D51" s="189">
        <f t="shared" si="24"/>
        <v>800</v>
      </c>
      <c r="E51" s="189">
        <f t="shared" si="24"/>
        <v>-1600</v>
      </c>
    </row>
    <row r="52" spans="1:5" x14ac:dyDescent="0.2">
      <c r="A52" s="192"/>
      <c r="B52" s="187" t="s">
        <v>44</v>
      </c>
      <c r="C52" s="185">
        <f>200+2200</f>
        <v>2400</v>
      </c>
      <c r="D52" s="185">
        <v>800</v>
      </c>
      <c r="E52" s="185">
        <f t="shared" ref="E52" si="25">D52-C52</f>
        <v>-1600</v>
      </c>
    </row>
    <row r="53" spans="1:5" s="9" customFormat="1" x14ac:dyDescent="0.2">
      <c r="A53" s="275"/>
      <c r="B53" s="275"/>
      <c r="C53" s="275"/>
      <c r="D53" s="275"/>
      <c r="E53" s="275"/>
    </row>
    <row r="54" spans="1:5" x14ac:dyDescent="0.2">
      <c r="A54" s="273" t="s">
        <v>59</v>
      </c>
      <c r="B54" s="273"/>
      <c r="C54" s="189">
        <f t="shared" ref="C54:E54" si="26">SUM(C55)</f>
        <v>1000</v>
      </c>
      <c r="D54" s="189">
        <f t="shared" si="26"/>
        <v>1070</v>
      </c>
      <c r="E54" s="189">
        <f t="shared" si="26"/>
        <v>70</v>
      </c>
    </row>
    <row r="55" spans="1:5" x14ac:dyDescent="0.2">
      <c r="A55" s="187">
        <v>630</v>
      </c>
      <c r="B55" s="187" t="s">
        <v>44</v>
      </c>
      <c r="C55" s="185">
        <v>1000</v>
      </c>
      <c r="D55" s="185">
        <v>1070</v>
      </c>
      <c r="E55" s="185">
        <f t="shared" ref="E55" si="27">D55-C55</f>
        <v>70</v>
      </c>
    </row>
    <row r="56" spans="1:5" x14ac:dyDescent="0.2">
      <c r="A56" s="275"/>
      <c r="B56" s="275"/>
      <c r="C56" s="275"/>
      <c r="D56" s="275"/>
      <c r="E56" s="275"/>
    </row>
    <row r="57" spans="1:5" x14ac:dyDescent="0.2">
      <c r="A57" s="274" t="s">
        <v>47</v>
      </c>
      <c r="B57" s="274"/>
      <c r="C57" s="190">
        <f t="shared" ref="C57:E57" si="28">SUM(C58)</f>
        <v>100</v>
      </c>
      <c r="D57" s="190">
        <f t="shared" si="28"/>
        <v>100</v>
      </c>
      <c r="E57" s="190">
        <f t="shared" si="28"/>
        <v>0</v>
      </c>
    </row>
    <row r="58" spans="1:5" x14ac:dyDescent="0.2">
      <c r="A58" s="187">
        <v>630</v>
      </c>
      <c r="B58" s="187" t="s">
        <v>44</v>
      </c>
      <c r="C58" s="185">
        <v>100</v>
      </c>
      <c r="D58" s="185">
        <v>100</v>
      </c>
      <c r="E58" s="185">
        <f t="shared" ref="E58" si="29">D58-C58</f>
        <v>0</v>
      </c>
    </row>
    <row r="59" spans="1:5" x14ac:dyDescent="0.2">
      <c r="A59" s="275"/>
      <c r="B59" s="275"/>
      <c r="C59" s="275"/>
      <c r="D59" s="275"/>
      <c r="E59" s="275"/>
    </row>
    <row r="60" spans="1:5" s="9" customFormat="1" x14ac:dyDescent="0.2">
      <c r="A60" s="289" t="s">
        <v>34</v>
      </c>
      <c r="B60" s="289"/>
      <c r="C60" s="191">
        <f t="shared" ref="C60:E60" si="30">C57+C54+C51+C48+C42+C38+C35+C32+C23+C14+C8+C29+C26+C19+C45</f>
        <v>39990</v>
      </c>
      <c r="D60" s="191">
        <f t="shared" si="30"/>
        <v>59710.64</v>
      </c>
      <c r="E60" s="191">
        <f t="shared" si="30"/>
        <v>19720.64</v>
      </c>
    </row>
    <row r="61" spans="1:5" s="199" customFormat="1" x14ac:dyDescent="0.2">
      <c r="A61" s="197"/>
      <c r="B61" s="197"/>
      <c r="C61" s="198"/>
      <c r="D61" s="198"/>
      <c r="E61" s="198"/>
    </row>
    <row r="62" spans="1:5" s="96" customFormat="1" ht="27.75" customHeight="1" x14ac:dyDescent="0.25">
      <c r="A62" s="291" t="s">
        <v>116</v>
      </c>
      <c r="B62" s="291"/>
      <c r="C62" s="196"/>
      <c r="D62" s="196"/>
      <c r="E62" s="196"/>
    </row>
    <row r="63" spans="1:5" ht="38.25" customHeight="1" x14ac:dyDescent="0.2">
      <c r="A63" s="193" t="s">
        <v>89</v>
      </c>
      <c r="B63" s="193" t="s">
        <v>114</v>
      </c>
      <c r="C63" s="121" t="s">
        <v>117</v>
      </c>
      <c r="D63" s="121" t="s">
        <v>355</v>
      </c>
      <c r="E63" s="121" t="s">
        <v>351</v>
      </c>
    </row>
    <row r="64" spans="1:5" s="9" customFormat="1" ht="12" customHeight="1" x14ac:dyDescent="0.2">
      <c r="A64" s="290"/>
      <c r="B64" s="290"/>
      <c r="C64" s="290"/>
      <c r="D64" s="290"/>
      <c r="E64" s="290"/>
    </row>
    <row r="65" spans="1:5" s="9" customFormat="1" x14ac:dyDescent="0.2">
      <c r="A65" s="277" t="s">
        <v>28</v>
      </c>
      <c r="B65" s="277"/>
      <c r="C65" s="200">
        <f t="shared" ref="C65:E65" si="31">SUM(C66)</f>
        <v>0</v>
      </c>
      <c r="D65" s="200">
        <f t="shared" si="31"/>
        <v>0</v>
      </c>
      <c r="E65" s="200">
        <f t="shared" si="31"/>
        <v>0</v>
      </c>
    </row>
    <row r="66" spans="1:5" s="9" customFormat="1" x14ac:dyDescent="0.2">
      <c r="A66" s="201">
        <v>710</v>
      </c>
      <c r="B66" s="202" t="s">
        <v>115</v>
      </c>
      <c r="C66" s="203">
        <v>0</v>
      </c>
      <c r="D66" s="203">
        <v>0</v>
      </c>
      <c r="E66" s="185">
        <f t="shared" ref="E66" si="32">D66-C66</f>
        <v>0</v>
      </c>
    </row>
    <row r="67" spans="1:5" s="9" customFormat="1" x14ac:dyDescent="0.2">
      <c r="A67" s="279"/>
      <c r="B67" s="279"/>
      <c r="C67" s="279"/>
      <c r="D67" s="279"/>
      <c r="E67" s="279"/>
    </row>
    <row r="68" spans="1:5" s="9" customFormat="1" x14ac:dyDescent="0.2">
      <c r="A68" s="277" t="s">
        <v>66</v>
      </c>
      <c r="B68" s="277"/>
      <c r="C68" s="200">
        <f t="shared" ref="C68:E68" si="33">SUM(C69:C69)</f>
        <v>3500</v>
      </c>
      <c r="D68" s="200">
        <f t="shared" si="33"/>
        <v>5157.6000000000004</v>
      </c>
      <c r="E68" s="200">
        <f t="shared" si="33"/>
        <v>1657.6000000000004</v>
      </c>
    </row>
    <row r="69" spans="1:5" s="9" customFormat="1" x14ac:dyDescent="0.2">
      <c r="A69" s="201">
        <v>710</v>
      </c>
      <c r="B69" s="202" t="s">
        <v>115</v>
      </c>
      <c r="C69" s="204">
        <v>3500</v>
      </c>
      <c r="D69" s="204">
        <v>5157.6000000000004</v>
      </c>
      <c r="E69" s="185">
        <f t="shared" ref="E69" si="34">D69-C69</f>
        <v>1657.6000000000004</v>
      </c>
    </row>
    <row r="70" spans="1:5" s="9" customFormat="1" x14ac:dyDescent="0.2">
      <c r="A70" s="279"/>
      <c r="B70" s="279"/>
      <c r="C70" s="279"/>
      <c r="D70" s="279"/>
      <c r="E70" s="279"/>
    </row>
    <row r="71" spans="1:5" s="9" customFormat="1" x14ac:dyDescent="0.2">
      <c r="A71" s="277" t="s">
        <v>31</v>
      </c>
      <c r="B71" s="277"/>
      <c r="C71" s="200">
        <f t="shared" ref="C71:E71" si="35">SUM(C72)</f>
        <v>1000</v>
      </c>
      <c r="D71" s="200">
        <f t="shared" si="35"/>
        <v>1016.5</v>
      </c>
      <c r="E71" s="200">
        <f t="shared" si="35"/>
        <v>16.5</v>
      </c>
    </row>
    <row r="72" spans="1:5" s="9" customFormat="1" x14ac:dyDescent="0.2">
      <c r="A72" s="201">
        <v>710</v>
      </c>
      <c r="B72" s="202" t="s">
        <v>115</v>
      </c>
      <c r="C72" s="203">
        <v>1000</v>
      </c>
      <c r="D72" s="203">
        <v>1016.5</v>
      </c>
      <c r="E72" s="185">
        <f t="shared" ref="E72" si="36">D72-C72</f>
        <v>16.5</v>
      </c>
    </row>
    <row r="73" spans="1:5" s="9" customFormat="1" x14ac:dyDescent="0.2">
      <c r="A73" s="278"/>
      <c r="B73" s="278"/>
      <c r="C73" s="278"/>
      <c r="D73" s="278"/>
      <c r="E73" s="278"/>
    </row>
    <row r="74" spans="1:5" s="9" customFormat="1" x14ac:dyDescent="0.2">
      <c r="A74" s="277" t="s">
        <v>356</v>
      </c>
      <c r="B74" s="277"/>
      <c r="C74" s="200">
        <f t="shared" ref="C74:E74" si="37">SUM(C75:C75)</f>
        <v>0</v>
      </c>
      <c r="D74" s="200">
        <f t="shared" si="37"/>
        <v>3088.87</v>
      </c>
      <c r="E74" s="200">
        <f t="shared" si="37"/>
        <v>3088.87</v>
      </c>
    </row>
    <row r="75" spans="1:5" s="9" customFormat="1" x14ac:dyDescent="0.2">
      <c r="A75" s="201">
        <v>710</v>
      </c>
      <c r="B75" s="202" t="s">
        <v>115</v>
      </c>
      <c r="C75" s="203">
        <v>0</v>
      </c>
      <c r="D75" s="203">
        <v>3088.87</v>
      </c>
      <c r="E75" s="185">
        <f t="shared" ref="E75" si="38">D75-C75</f>
        <v>3088.87</v>
      </c>
    </row>
    <row r="76" spans="1:5" s="9" customFormat="1" ht="15.75" customHeight="1" x14ac:dyDescent="0.2">
      <c r="A76" s="280"/>
      <c r="B76" s="280"/>
      <c r="C76" s="280"/>
      <c r="D76" s="280"/>
      <c r="E76" s="280"/>
    </row>
    <row r="77" spans="1:5" ht="15.75" customHeight="1" x14ac:dyDescent="0.2">
      <c r="A77" s="281" t="s">
        <v>35</v>
      </c>
      <c r="B77" s="281"/>
      <c r="C77" s="189">
        <f t="shared" ref="C77:E77" si="39">C74+C71+C68+C65</f>
        <v>4500</v>
      </c>
      <c r="D77" s="189">
        <f t="shared" si="39"/>
        <v>9262.9700000000012</v>
      </c>
      <c r="E77" s="189">
        <f t="shared" si="39"/>
        <v>4762.97</v>
      </c>
    </row>
    <row r="78" spans="1:5" ht="15" customHeight="1" x14ac:dyDescent="0.2">
      <c r="A78" s="282"/>
      <c r="B78" s="283"/>
      <c r="C78" s="283"/>
      <c r="D78" s="283"/>
      <c r="E78" s="284"/>
    </row>
    <row r="79" spans="1:5" ht="15" x14ac:dyDescent="0.2">
      <c r="A79" s="285" t="s">
        <v>36</v>
      </c>
      <c r="B79" s="286"/>
      <c r="C79" s="113">
        <f t="shared" ref="C79:E79" si="40">C60+C77</f>
        <v>44490</v>
      </c>
      <c r="D79" s="113">
        <f t="shared" si="40"/>
        <v>68973.61</v>
      </c>
      <c r="E79" s="113">
        <f t="shared" si="40"/>
        <v>24483.61</v>
      </c>
    </row>
    <row r="80" spans="1:5" ht="15" x14ac:dyDescent="0.25">
      <c r="A80" s="287"/>
      <c r="B80" s="288"/>
    </row>
    <row r="81" spans="1:5" ht="15" x14ac:dyDescent="0.25">
      <c r="A81" s="132"/>
      <c r="B81" s="131"/>
    </row>
    <row r="82" spans="1:5" ht="15.75" x14ac:dyDescent="0.25">
      <c r="A82" s="14"/>
      <c r="B82" s="14"/>
    </row>
    <row r="83" spans="1:5" s="7" customFormat="1" ht="15.75" x14ac:dyDescent="0.25">
      <c r="A83" s="14"/>
      <c r="B83" s="14"/>
      <c r="C83" s="99"/>
      <c r="D83" s="99"/>
      <c r="E83" s="99"/>
    </row>
    <row r="84" spans="1:5" s="7" customFormat="1" ht="15.75" x14ac:dyDescent="0.25">
      <c r="A84" s="14"/>
      <c r="B84" s="14"/>
      <c r="C84" s="99"/>
      <c r="D84" s="99"/>
      <c r="E84" s="99"/>
    </row>
    <row r="85" spans="1:5" s="7" customFormat="1" ht="15.75" x14ac:dyDescent="0.25">
      <c r="A85" s="14"/>
      <c r="B85" s="14"/>
      <c r="C85" s="99"/>
      <c r="D85" s="99"/>
      <c r="E85" s="99"/>
    </row>
    <row r="86" spans="1:5" s="7" customFormat="1" ht="15.75" x14ac:dyDescent="0.25">
      <c r="A86" s="14"/>
      <c r="B86" s="14"/>
      <c r="C86" s="99"/>
      <c r="D86" s="99"/>
      <c r="E86" s="99"/>
    </row>
    <row r="87" spans="1:5" s="7" customFormat="1" ht="15.75" x14ac:dyDescent="0.25">
      <c r="A87" s="14"/>
      <c r="B87" s="14"/>
      <c r="C87" s="99"/>
      <c r="D87" s="99"/>
      <c r="E87" s="99"/>
    </row>
    <row r="88" spans="1:5" s="7" customFormat="1" ht="15.75" x14ac:dyDescent="0.25">
      <c r="A88" s="14"/>
      <c r="B88" s="14"/>
      <c r="C88" s="99"/>
      <c r="D88" s="99"/>
      <c r="E88" s="99"/>
    </row>
    <row r="89" spans="1:5" s="7" customFormat="1" ht="15.75" x14ac:dyDescent="0.25">
      <c r="A89" s="14"/>
      <c r="B89" s="14"/>
      <c r="C89" s="99"/>
      <c r="D89" s="99"/>
      <c r="E89" s="99"/>
    </row>
    <row r="90" spans="1:5" x14ac:dyDescent="0.2">
      <c r="A90" s="46"/>
      <c r="B90" s="46"/>
    </row>
    <row r="91" spans="1:5" x14ac:dyDescent="0.2">
      <c r="A91" s="46"/>
      <c r="B91" s="46"/>
    </row>
    <row r="92" spans="1:5" x14ac:dyDescent="0.2">
      <c r="A92" s="46"/>
      <c r="B92" s="46"/>
    </row>
    <row r="93" spans="1:5" x14ac:dyDescent="0.2">
      <c r="A93" s="46"/>
      <c r="B93" s="46"/>
    </row>
    <row r="94" spans="1:5" x14ac:dyDescent="0.2">
      <c r="A94" s="46"/>
      <c r="B94" s="46"/>
    </row>
    <row r="95" spans="1:5" x14ac:dyDescent="0.2">
      <c r="A95" s="46"/>
      <c r="B95" s="46"/>
    </row>
    <row r="96" spans="1:5" x14ac:dyDescent="0.2">
      <c r="A96" s="46"/>
      <c r="B96" s="46"/>
    </row>
    <row r="97" spans="1:2" x14ac:dyDescent="0.2">
      <c r="A97" s="47"/>
      <c r="B97" s="47"/>
    </row>
    <row r="98" spans="1:2" x14ac:dyDescent="0.2">
      <c r="A98" s="6"/>
      <c r="B98" s="6"/>
    </row>
    <row r="99" spans="1:2" x14ac:dyDescent="0.2">
      <c r="A99" s="132"/>
      <c r="B99" s="133"/>
    </row>
    <row r="100" spans="1:2" x14ac:dyDescent="0.2">
      <c r="A100" s="132"/>
      <c r="B100" s="133"/>
    </row>
    <row r="101" spans="1:2" x14ac:dyDescent="0.2">
      <c r="A101" s="276"/>
      <c r="B101" s="276"/>
    </row>
    <row r="102" spans="1:2" x14ac:dyDescent="0.2">
      <c r="A102" s="276"/>
      <c r="B102" s="276"/>
    </row>
    <row r="103" spans="1:2" x14ac:dyDescent="0.2">
      <c r="A103" s="276"/>
      <c r="B103" s="276"/>
    </row>
    <row r="104" spans="1:2" x14ac:dyDescent="0.2">
      <c r="A104" s="276"/>
      <c r="B104" s="276"/>
    </row>
    <row r="105" spans="1:2" x14ac:dyDescent="0.2">
      <c r="A105" s="276"/>
      <c r="B105" s="276"/>
    </row>
    <row r="106" spans="1:2" x14ac:dyDescent="0.2">
      <c r="A106" s="276"/>
      <c r="B106" s="276"/>
    </row>
    <row r="107" spans="1:2" x14ac:dyDescent="0.2">
      <c r="A107" s="276"/>
      <c r="B107" s="276"/>
    </row>
    <row r="108" spans="1:2" x14ac:dyDescent="0.2">
      <c r="A108" s="23"/>
      <c r="B108" s="50"/>
    </row>
    <row r="109" spans="1:2" x14ac:dyDescent="0.2">
      <c r="A109" s="52"/>
      <c r="B109" s="12"/>
    </row>
    <row r="110" spans="1:2" x14ac:dyDescent="0.2">
      <c r="A110" s="45"/>
      <c r="B110" s="21"/>
    </row>
    <row r="111" spans="1:2" x14ac:dyDescent="0.2">
      <c r="A111" s="23"/>
      <c r="B111" s="21"/>
    </row>
    <row r="112" spans="1:2" x14ac:dyDescent="0.2">
      <c r="A112" s="11"/>
      <c r="B112" s="53"/>
    </row>
    <row r="113" spans="1:2" x14ac:dyDescent="0.2">
      <c r="A113" s="11"/>
      <c r="B113" s="53"/>
    </row>
    <row r="114" spans="1:2" x14ac:dyDescent="0.2">
      <c r="A114" s="11"/>
      <c r="B114" s="53"/>
    </row>
    <row r="115" spans="1:2" x14ac:dyDescent="0.2">
      <c r="A115" s="11"/>
      <c r="B115" s="53"/>
    </row>
    <row r="116" spans="1:2" x14ac:dyDescent="0.2">
      <c r="A116" s="132"/>
      <c r="B116" s="132"/>
    </row>
    <row r="117" spans="1:2" x14ac:dyDescent="0.2">
      <c r="A117" s="11"/>
      <c r="B117" s="53"/>
    </row>
    <row r="118" spans="1:2" x14ac:dyDescent="0.2">
      <c r="A118" s="11"/>
      <c r="B118" s="53"/>
    </row>
    <row r="119" spans="1:2" x14ac:dyDescent="0.2">
      <c r="A119" s="23"/>
      <c r="B119" s="12"/>
    </row>
    <row r="120" spans="1:2" x14ac:dyDescent="0.2">
      <c r="A120" s="23"/>
      <c r="B120" s="12"/>
    </row>
    <row r="121" spans="1:2" x14ac:dyDescent="0.2">
      <c r="A121" s="23"/>
      <c r="B121" s="12"/>
    </row>
    <row r="122" spans="1:2" x14ac:dyDescent="0.2">
      <c r="A122" s="23"/>
      <c r="B122" s="12"/>
    </row>
    <row r="123" spans="1:2" x14ac:dyDescent="0.2">
      <c r="A123" s="23"/>
      <c r="B123" s="12"/>
    </row>
    <row r="124" spans="1:2" x14ac:dyDescent="0.2">
      <c r="A124" s="23"/>
      <c r="B124" s="12"/>
    </row>
    <row r="125" spans="1:2" x14ac:dyDescent="0.2">
      <c r="A125" s="23"/>
      <c r="B125" s="12"/>
    </row>
    <row r="126" spans="1:2" x14ac:dyDescent="0.2">
      <c r="A126" s="23"/>
      <c r="B126" s="12"/>
    </row>
    <row r="127" spans="1:2" x14ac:dyDescent="0.2">
      <c r="A127" s="23"/>
      <c r="B127" s="23"/>
    </row>
    <row r="128" spans="1:2" x14ac:dyDescent="0.2">
      <c r="A128" s="23"/>
      <c r="B128" s="23"/>
    </row>
    <row r="129" spans="1:2" x14ac:dyDescent="0.2">
      <c r="A129" s="23"/>
      <c r="B129" s="23"/>
    </row>
    <row r="130" spans="1:2" x14ac:dyDescent="0.2">
      <c r="A130" s="23"/>
      <c r="B130" s="23"/>
    </row>
    <row r="131" spans="1:2" x14ac:dyDescent="0.2">
      <c r="A131" s="23"/>
      <c r="B131" s="23"/>
    </row>
    <row r="132" spans="1:2" x14ac:dyDescent="0.2">
      <c r="A132" s="23"/>
      <c r="B132" s="23"/>
    </row>
    <row r="133" spans="1:2" x14ac:dyDescent="0.2">
      <c r="A133" s="23"/>
      <c r="B133" s="23"/>
    </row>
    <row r="134" spans="1:2" x14ac:dyDescent="0.2">
      <c r="A134" s="11"/>
      <c r="B134" s="23"/>
    </row>
    <row r="135" spans="1:2" x14ac:dyDescent="0.2">
      <c r="A135" s="11"/>
      <c r="B135" s="11"/>
    </row>
    <row r="136" spans="1:2" x14ac:dyDescent="0.2">
      <c r="A136" s="11"/>
      <c r="B136" s="11"/>
    </row>
    <row r="137" spans="1:2" x14ac:dyDescent="0.2">
      <c r="A137" s="11"/>
      <c r="B137" s="11"/>
    </row>
    <row r="138" spans="1:2" x14ac:dyDescent="0.2">
      <c r="A138" s="11"/>
      <c r="B138" s="11"/>
    </row>
    <row r="139" spans="1:2" x14ac:dyDescent="0.2">
      <c r="A139" s="11"/>
      <c r="B139" s="11"/>
    </row>
    <row r="140" spans="1:2" x14ac:dyDescent="0.2">
      <c r="A140" s="11"/>
      <c r="B140" s="11"/>
    </row>
    <row r="141" spans="1:2" x14ac:dyDescent="0.2">
      <c r="A141" s="11"/>
      <c r="B141" s="11"/>
    </row>
    <row r="142" spans="1:2" x14ac:dyDescent="0.2">
      <c r="A142" s="11"/>
      <c r="B142" s="11"/>
    </row>
    <row r="143" spans="1:2" x14ac:dyDescent="0.2">
      <c r="A143" s="11"/>
      <c r="B143" s="11"/>
    </row>
    <row r="144" spans="1:2" x14ac:dyDescent="0.2">
      <c r="A144" s="11"/>
      <c r="B144" s="11"/>
    </row>
    <row r="145" spans="1:2" x14ac:dyDescent="0.2">
      <c r="A145" s="11"/>
      <c r="B145" s="11"/>
    </row>
    <row r="146" spans="1:2" x14ac:dyDescent="0.2">
      <c r="A146" s="11"/>
      <c r="B146" s="11"/>
    </row>
    <row r="147" spans="1:2" x14ac:dyDescent="0.2">
      <c r="A147" s="11"/>
      <c r="B147" s="11"/>
    </row>
    <row r="148" spans="1:2" x14ac:dyDescent="0.2">
      <c r="A148" s="11"/>
      <c r="B148" s="11"/>
    </row>
    <row r="149" spans="1:2" x14ac:dyDescent="0.2">
      <c r="A149" s="11"/>
      <c r="B149" s="11"/>
    </row>
    <row r="150" spans="1:2" x14ac:dyDescent="0.2">
      <c r="A150" s="46"/>
      <c r="B150" s="46"/>
    </row>
    <row r="151" spans="1:2" x14ac:dyDescent="0.2">
      <c r="A151" s="46"/>
      <c r="B151" s="46"/>
    </row>
    <row r="152" spans="1:2" x14ac:dyDescent="0.2">
      <c r="A152" s="46"/>
      <c r="B152" s="46"/>
    </row>
    <row r="153" spans="1:2" x14ac:dyDescent="0.2">
      <c r="A153" s="46"/>
      <c r="B153" s="46"/>
    </row>
    <row r="154" spans="1:2" x14ac:dyDescent="0.2">
      <c r="A154" s="46"/>
      <c r="B154" s="46"/>
    </row>
    <row r="155" spans="1:2" x14ac:dyDescent="0.2">
      <c r="A155" s="47"/>
      <c r="B155" s="47"/>
    </row>
    <row r="156" spans="1:2" x14ac:dyDescent="0.2">
      <c r="A156" s="6"/>
      <c r="B156" s="6"/>
    </row>
  </sheetData>
  <mergeCells count="54">
    <mergeCell ref="A3:E3"/>
    <mergeCell ref="A7:E7"/>
    <mergeCell ref="A13:E13"/>
    <mergeCell ref="A18:E18"/>
    <mergeCell ref="A19:B19"/>
    <mergeCell ref="A14:B14"/>
    <mergeCell ref="A8:B8"/>
    <mergeCell ref="A34:E34"/>
    <mergeCell ref="A37:E37"/>
    <mergeCell ref="A38:B38"/>
    <mergeCell ref="A41:E41"/>
    <mergeCell ref="A22:E22"/>
    <mergeCell ref="A23:B23"/>
    <mergeCell ref="A25:E25"/>
    <mergeCell ref="A26:B26"/>
    <mergeCell ref="A28:E28"/>
    <mergeCell ref="A29:B29"/>
    <mergeCell ref="A31:E31"/>
    <mergeCell ref="A32:B32"/>
    <mergeCell ref="A59:E59"/>
    <mergeCell ref="A60:B60"/>
    <mergeCell ref="A64:E64"/>
    <mergeCell ref="A65:B65"/>
    <mergeCell ref="A62:B62"/>
    <mergeCell ref="A67:E67"/>
    <mergeCell ref="A68:B68"/>
    <mergeCell ref="A70:E70"/>
    <mergeCell ref="A76:E76"/>
    <mergeCell ref="A77:B77"/>
    <mergeCell ref="A102:B102"/>
    <mergeCell ref="A101:B101"/>
    <mergeCell ref="A71:B71"/>
    <mergeCell ref="A73:E73"/>
    <mergeCell ref="A74:B74"/>
    <mergeCell ref="A78:E78"/>
    <mergeCell ref="A79:B79"/>
    <mergeCell ref="A80:B80"/>
    <mergeCell ref="A103:B103"/>
    <mergeCell ref="A104:B104"/>
    <mergeCell ref="A105:B105"/>
    <mergeCell ref="A106:B106"/>
    <mergeCell ref="A107:B107"/>
    <mergeCell ref="A51:B51"/>
    <mergeCell ref="A54:B54"/>
    <mergeCell ref="A57:B57"/>
    <mergeCell ref="A35:B35"/>
    <mergeCell ref="A42:B42"/>
    <mergeCell ref="A56:E56"/>
    <mergeCell ref="A44:E44"/>
    <mergeCell ref="A45:B45"/>
    <mergeCell ref="A47:E47"/>
    <mergeCell ref="A48:B48"/>
    <mergeCell ref="A50:E50"/>
    <mergeCell ref="A53:E5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workbookViewId="0">
      <selection activeCell="B2" sqref="B2"/>
    </sheetView>
  </sheetViews>
  <sheetFormatPr defaultRowHeight="15" x14ac:dyDescent="0.25"/>
  <cols>
    <col min="2" max="2" width="30.42578125" customWidth="1"/>
    <col min="3" max="5" width="12.42578125" customWidth="1"/>
  </cols>
  <sheetData>
    <row r="1" spans="2:5" ht="31.5" customHeight="1" x14ac:dyDescent="0.25">
      <c r="B1" s="293" t="s">
        <v>353</v>
      </c>
      <c r="C1" s="293"/>
      <c r="D1" s="293"/>
      <c r="E1" s="293"/>
    </row>
    <row r="3" spans="2:5" ht="22.5" x14ac:dyDescent="0.25">
      <c r="B3" s="94"/>
      <c r="C3" s="121" t="s">
        <v>117</v>
      </c>
      <c r="D3" s="121" t="s">
        <v>121</v>
      </c>
      <c r="E3" s="121" t="s">
        <v>122</v>
      </c>
    </row>
    <row r="4" spans="2:5" x14ac:dyDescent="0.25">
      <c r="B4" s="120" t="s">
        <v>3</v>
      </c>
      <c r="C4" s="122">
        <f>Príjmy2018!D38</f>
        <v>42160</v>
      </c>
      <c r="D4" s="122">
        <f>Príjmy2018!F38</f>
        <v>48155.05</v>
      </c>
      <c r="E4" s="122">
        <f>D4-C4</f>
        <v>5995.0500000000029</v>
      </c>
    </row>
    <row r="5" spans="2:5" x14ac:dyDescent="0.25">
      <c r="B5" s="90" t="s">
        <v>24</v>
      </c>
      <c r="C5" s="116">
        <f>Výdavky2018!D60</f>
        <v>39990</v>
      </c>
      <c r="D5" s="116">
        <f>Výdavky2018!F60</f>
        <v>59710.64</v>
      </c>
      <c r="E5" s="122">
        <f>D5-C5</f>
        <v>19720.64</v>
      </c>
    </row>
    <row r="6" spans="2:5" x14ac:dyDescent="0.25">
      <c r="B6" s="93" t="s">
        <v>51</v>
      </c>
      <c r="C6" s="123">
        <f>C4-C5</f>
        <v>2170</v>
      </c>
      <c r="D6" s="123">
        <f>D4-D5</f>
        <v>-11555.589999999997</v>
      </c>
      <c r="E6" s="123">
        <f t="shared" ref="E6" si="0">E4-E5</f>
        <v>-13725.589999999997</v>
      </c>
    </row>
    <row r="7" spans="2:5" x14ac:dyDescent="0.25">
      <c r="B7" s="296"/>
      <c r="C7" s="297"/>
      <c r="D7" s="297"/>
      <c r="E7" s="297"/>
    </row>
    <row r="8" spans="2:5" x14ac:dyDescent="0.25">
      <c r="B8" s="90" t="s">
        <v>37</v>
      </c>
      <c r="C8" s="116">
        <f>Príjmy2018!D39</f>
        <v>0</v>
      </c>
      <c r="D8" s="116">
        <f>Príjmy2018!F40</f>
        <v>0</v>
      </c>
      <c r="E8" s="122">
        <f t="shared" ref="E8:E9" si="1">D8-C8</f>
        <v>0</v>
      </c>
    </row>
    <row r="9" spans="2:5" x14ac:dyDescent="0.25">
      <c r="B9" s="90" t="s">
        <v>64</v>
      </c>
      <c r="C9" s="116">
        <f>Výdavky2018!D81</f>
        <v>4500</v>
      </c>
      <c r="D9" s="116">
        <f>Výdavky2018!F81</f>
        <v>9262.9700000000012</v>
      </c>
      <c r="E9" s="122">
        <f t="shared" si="1"/>
        <v>4762.9700000000012</v>
      </c>
    </row>
    <row r="10" spans="2:5" x14ac:dyDescent="0.25">
      <c r="B10" s="93" t="s">
        <v>52</v>
      </c>
      <c r="C10" s="123">
        <f>C8-C9</f>
        <v>-4500</v>
      </c>
      <c r="D10" s="123">
        <f>D8-D9</f>
        <v>-9262.9700000000012</v>
      </c>
      <c r="E10" s="123">
        <f t="shared" ref="E10" si="2">E8-E9</f>
        <v>-4762.9700000000012</v>
      </c>
    </row>
    <row r="11" spans="2:5" x14ac:dyDescent="0.25">
      <c r="B11" s="296"/>
      <c r="C11" s="297"/>
      <c r="D11" s="297"/>
      <c r="E11" s="297"/>
    </row>
    <row r="12" spans="2:5" x14ac:dyDescent="0.25">
      <c r="B12" s="90" t="s">
        <v>78</v>
      </c>
      <c r="C12" s="116">
        <f>C4+C8</f>
        <v>42160</v>
      </c>
      <c r="D12" s="116">
        <f>D4+D8</f>
        <v>48155.05</v>
      </c>
      <c r="E12" s="122">
        <f t="shared" ref="E12:E13" si="3">D12-C12</f>
        <v>5995.0500000000029</v>
      </c>
    </row>
    <row r="13" spans="2:5" x14ac:dyDescent="0.25">
      <c r="B13" s="90" t="s">
        <v>76</v>
      </c>
      <c r="C13" s="116">
        <f>C5+C9</f>
        <v>44490</v>
      </c>
      <c r="D13" s="116">
        <f>D5+D9</f>
        <v>68973.61</v>
      </c>
      <c r="E13" s="122">
        <f t="shared" si="3"/>
        <v>24483.61</v>
      </c>
    </row>
    <row r="14" spans="2:5" x14ac:dyDescent="0.25">
      <c r="B14" s="93" t="s">
        <v>55</v>
      </c>
      <c r="C14" s="123">
        <f>C12-C13</f>
        <v>-2330</v>
      </c>
      <c r="D14" s="123">
        <f>D12-D13</f>
        <v>-20818.559999999998</v>
      </c>
      <c r="E14" s="123">
        <f t="shared" ref="E14" si="4">E12-E13</f>
        <v>-18488.559999999998</v>
      </c>
    </row>
    <row r="15" spans="2:5" x14ac:dyDescent="0.25">
      <c r="B15" s="296"/>
      <c r="C15" s="297"/>
      <c r="D15" s="297"/>
      <c r="E15" s="297"/>
    </row>
    <row r="16" spans="2:5" x14ac:dyDescent="0.25">
      <c r="B16" s="90" t="s">
        <v>50</v>
      </c>
      <c r="C16" s="116">
        <f>Príjmy2018!D43</f>
        <v>4500</v>
      </c>
      <c r="D16" s="116">
        <f>Príjmy2018!F43</f>
        <v>21751</v>
      </c>
      <c r="E16" s="122">
        <f t="shared" ref="E16:E17" si="5">D16-C16</f>
        <v>17251</v>
      </c>
    </row>
    <row r="17" spans="2:5" x14ac:dyDescent="0.25">
      <c r="B17" s="90" t="s">
        <v>49</v>
      </c>
      <c r="C17" s="116">
        <v>0</v>
      </c>
      <c r="D17" s="116">
        <v>0</v>
      </c>
      <c r="E17" s="122">
        <f t="shared" si="5"/>
        <v>0</v>
      </c>
    </row>
    <row r="18" spans="2:5" x14ac:dyDescent="0.25">
      <c r="B18" s="93" t="s">
        <v>56</v>
      </c>
      <c r="C18" s="123">
        <f>C16-C17</f>
        <v>4500</v>
      </c>
      <c r="D18" s="123">
        <f>D16-D17</f>
        <v>21751</v>
      </c>
      <c r="E18" s="123">
        <f t="shared" ref="E18" si="6">E16-E17</f>
        <v>17251</v>
      </c>
    </row>
    <row r="19" spans="2:5" x14ac:dyDescent="0.25">
      <c r="B19" s="296"/>
      <c r="C19" s="297"/>
      <c r="D19" s="297"/>
      <c r="E19" s="297"/>
    </row>
    <row r="20" spans="2:5" x14ac:dyDescent="0.25">
      <c r="B20" s="119" t="s">
        <v>53</v>
      </c>
      <c r="C20" s="124">
        <f>C12+C16</f>
        <v>46660</v>
      </c>
      <c r="D20" s="124">
        <f>D4+D8+D16</f>
        <v>69906.05</v>
      </c>
      <c r="E20" s="124">
        <f>E4+E8+E16</f>
        <v>23246.050000000003</v>
      </c>
    </row>
    <row r="21" spans="2:5" x14ac:dyDescent="0.25">
      <c r="B21" s="119" t="s">
        <v>54</v>
      </c>
      <c r="C21" s="124">
        <f>C13+C17</f>
        <v>44490</v>
      </c>
      <c r="D21" s="124">
        <f>D5+D9+D17</f>
        <v>68973.61</v>
      </c>
      <c r="E21" s="124">
        <f>E5+E9+E17</f>
        <v>24483.61</v>
      </c>
    </row>
    <row r="22" spans="2:5" x14ac:dyDescent="0.25">
      <c r="B22" s="93" t="s">
        <v>77</v>
      </c>
      <c r="C22" s="123">
        <f>C20-C21</f>
        <v>2170</v>
      </c>
      <c r="D22" s="123">
        <f>D20-D21</f>
        <v>932.44000000000233</v>
      </c>
      <c r="E22" s="123">
        <f t="shared" ref="E22" si="7">E20-E21</f>
        <v>-1237.5599999999977</v>
      </c>
    </row>
    <row r="25" spans="2:5" ht="22.5" x14ac:dyDescent="0.25">
      <c r="B25" s="128"/>
      <c r="C25" s="121" t="s">
        <v>117</v>
      </c>
      <c r="D25" s="121" t="s">
        <v>121</v>
      </c>
      <c r="E25" s="121" t="s">
        <v>122</v>
      </c>
    </row>
    <row r="26" spans="2:5" ht="24.75" customHeight="1" x14ac:dyDescent="0.25">
      <c r="B26" s="294" t="s">
        <v>79</v>
      </c>
      <c r="C26" s="295"/>
      <c r="D26" s="295"/>
      <c r="E26" s="295"/>
    </row>
    <row r="27" spans="2:5" x14ac:dyDescent="0.25">
      <c r="B27" s="118" t="s">
        <v>3</v>
      </c>
      <c r="C27" s="125">
        <f t="shared" ref="C27" si="8">C4</f>
        <v>42160</v>
      </c>
      <c r="D27" s="125">
        <f>D4</f>
        <v>48155.05</v>
      </c>
      <c r="E27" s="125">
        <f>D27-C27</f>
        <v>5995.0500000000029</v>
      </c>
    </row>
    <row r="28" spans="2:5" x14ac:dyDescent="0.25">
      <c r="B28" s="118" t="s">
        <v>37</v>
      </c>
      <c r="C28" s="125">
        <f t="shared" ref="C28" si="9">C8</f>
        <v>0</v>
      </c>
      <c r="D28" s="125">
        <f>D8</f>
        <v>0</v>
      </c>
      <c r="E28" s="125">
        <f t="shared" ref="E28:E29" si="10">D28-C28</f>
        <v>0</v>
      </c>
    </row>
    <row r="29" spans="2:5" x14ac:dyDescent="0.25">
      <c r="B29" s="118" t="s">
        <v>80</v>
      </c>
      <c r="C29" s="125">
        <f t="shared" ref="C29" si="11">C16</f>
        <v>4500</v>
      </c>
      <c r="D29" s="125">
        <f>D16</f>
        <v>21751</v>
      </c>
      <c r="E29" s="125">
        <f t="shared" si="10"/>
        <v>17251</v>
      </c>
    </row>
    <row r="30" spans="2:5" x14ac:dyDescent="0.25">
      <c r="B30" s="126" t="s">
        <v>81</v>
      </c>
      <c r="C30" s="127">
        <f t="shared" ref="C30:E30" si="12">SUM(C27:C29)</f>
        <v>46660</v>
      </c>
      <c r="D30" s="127">
        <f t="shared" si="12"/>
        <v>69906.05</v>
      </c>
      <c r="E30" s="127">
        <f t="shared" si="12"/>
        <v>23246.050000000003</v>
      </c>
    </row>
    <row r="31" spans="2:5" ht="24.75" customHeight="1" x14ac:dyDescent="0.25">
      <c r="B31" s="294" t="s">
        <v>82</v>
      </c>
      <c r="C31" s="295"/>
      <c r="D31" s="295"/>
      <c r="E31" s="295"/>
    </row>
    <row r="32" spans="2:5" x14ac:dyDescent="0.25">
      <c r="B32" s="118" t="s">
        <v>24</v>
      </c>
      <c r="C32" s="125">
        <f t="shared" ref="C32" si="13">C5</f>
        <v>39990</v>
      </c>
      <c r="D32" s="125">
        <f>D5</f>
        <v>59710.64</v>
      </c>
      <c r="E32" s="125">
        <f>D32-C32</f>
        <v>19720.64</v>
      </c>
    </row>
    <row r="33" spans="2:5" x14ac:dyDescent="0.25">
      <c r="B33" s="118" t="s">
        <v>64</v>
      </c>
      <c r="C33" s="125">
        <f t="shared" ref="C33" si="14">C9</f>
        <v>4500</v>
      </c>
      <c r="D33" s="125">
        <f>D9</f>
        <v>9262.9700000000012</v>
      </c>
      <c r="E33" s="125">
        <f>D33-C33</f>
        <v>4762.9700000000012</v>
      </c>
    </row>
    <row r="34" spans="2:5" x14ac:dyDescent="0.25">
      <c r="B34" s="118" t="s">
        <v>80</v>
      </c>
      <c r="C34" s="125">
        <f t="shared" ref="C34" si="15">C17</f>
        <v>0</v>
      </c>
      <c r="D34" s="125">
        <f>D17</f>
        <v>0</v>
      </c>
      <c r="E34" s="125">
        <f>D34-C34</f>
        <v>0</v>
      </c>
    </row>
    <row r="35" spans="2:5" x14ac:dyDescent="0.25">
      <c r="B35" s="126" t="s">
        <v>81</v>
      </c>
      <c r="C35" s="127">
        <f t="shared" ref="C35:E35" si="16">SUM(C32:C34)</f>
        <v>44490</v>
      </c>
      <c r="D35" s="127">
        <f t="shared" si="16"/>
        <v>68973.61</v>
      </c>
      <c r="E35" s="127">
        <f t="shared" si="16"/>
        <v>24483.61</v>
      </c>
    </row>
    <row r="36" spans="2:5" ht="24.75" customHeight="1" x14ac:dyDescent="0.25">
      <c r="B36" s="294" t="s">
        <v>83</v>
      </c>
      <c r="C36" s="295"/>
      <c r="D36" s="295"/>
      <c r="E36" s="295"/>
    </row>
    <row r="37" spans="2:5" x14ac:dyDescent="0.25">
      <c r="B37" s="118" t="s">
        <v>84</v>
      </c>
      <c r="C37" s="125">
        <f t="shared" ref="C37:E39" si="17">C27-C32</f>
        <v>2170</v>
      </c>
      <c r="D37" s="125">
        <f t="shared" si="17"/>
        <v>-11555.589999999997</v>
      </c>
      <c r="E37" s="125">
        <f t="shared" si="17"/>
        <v>-13725.589999999997</v>
      </c>
    </row>
    <row r="38" spans="2:5" x14ac:dyDescent="0.25">
      <c r="B38" s="118" t="s">
        <v>85</v>
      </c>
      <c r="C38" s="125">
        <f t="shared" si="17"/>
        <v>-4500</v>
      </c>
      <c r="D38" s="125">
        <f t="shared" si="17"/>
        <v>-9262.9700000000012</v>
      </c>
      <c r="E38" s="125">
        <f t="shared" si="17"/>
        <v>-4762.9700000000012</v>
      </c>
    </row>
    <row r="39" spans="2:5" x14ac:dyDescent="0.25">
      <c r="B39" s="118" t="s">
        <v>86</v>
      </c>
      <c r="C39" s="125">
        <f t="shared" si="17"/>
        <v>4500</v>
      </c>
      <c r="D39" s="125">
        <f t="shared" si="17"/>
        <v>21751</v>
      </c>
      <c r="E39" s="125">
        <f t="shared" si="17"/>
        <v>17251</v>
      </c>
    </row>
    <row r="40" spans="2:5" x14ac:dyDescent="0.25">
      <c r="B40" s="126" t="s">
        <v>87</v>
      </c>
      <c r="C40" s="127">
        <f t="shared" ref="C40:E40" si="18">SUM(C37:C39)</f>
        <v>2170</v>
      </c>
      <c r="D40" s="127">
        <f t="shared" si="18"/>
        <v>932.44000000000233</v>
      </c>
      <c r="E40" s="127">
        <f t="shared" si="18"/>
        <v>-1237.5599999999977</v>
      </c>
    </row>
  </sheetData>
  <mergeCells count="8">
    <mergeCell ref="B1:E1"/>
    <mergeCell ref="B26:E26"/>
    <mergeCell ref="B31:E31"/>
    <mergeCell ref="B36:E36"/>
    <mergeCell ref="B19:E19"/>
    <mergeCell ref="B15:E15"/>
    <mergeCell ref="B11:E11"/>
    <mergeCell ref="B7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opLeftCell="A145" workbookViewId="0">
      <selection activeCell="E14" sqref="E14"/>
    </sheetView>
  </sheetViews>
  <sheetFormatPr defaultColWidth="9.140625" defaultRowHeight="12.75" customHeight="1" x14ac:dyDescent="0.25"/>
  <cols>
    <col min="4" max="4" width="5.140625" customWidth="1"/>
    <col min="5" max="5" width="40.7109375" customWidth="1"/>
    <col min="6" max="8" width="11.85546875" style="210" customWidth="1"/>
    <col min="9" max="10" width="10.7109375" style="210" bestFit="1" customWidth="1"/>
  </cols>
  <sheetData>
    <row r="1" spans="1:15" ht="15" x14ac:dyDescent="0.25">
      <c r="A1" t="s">
        <v>123</v>
      </c>
      <c r="B1" t="s">
        <v>124</v>
      </c>
      <c r="C1" t="s">
        <v>125</v>
      </c>
      <c r="D1" t="s">
        <v>126</v>
      </c>
      <c r="E1" t="s">
        <v>127</v>
      </c>
      <c r="F1" s="210" t="s">
        <v>128</v>
      </c>
      <c r="G1" s="210" t="s">
        <v>129</v>
      </c>
      <c r="H1" s="210" t="s">
        <v>130</v>
      </c>
      <c r="I1" s="210" t="s">
        <v>131</v>
      </c>
      <c r="K1">
        <v>1</v>
      </c>
      <c r="L1">
        <v>2</v>
      </c>
      <c r="M1">
        <v>3</v>
      </c>
      <c r="N1">
        <v>4</v>
      </c>
      <c r="O1">
        <v>5</v>
      </c>
    </row>
    <row r="2" spans="1:15" ht="15" x14ac:dyDescent="0.25">
      <c r="A2" t="s">
        <v>132</v>
      </c>
    </row>
    <row r="3" spans="1:15" ht="15" x14ac:dyDescent="0.25">
      <c r="A3" t="s">
        <v>133</v>
      </c>
    </row>
    <row r="4" spans="1:15" ht="15" x14ac:dyDescent="0.25">
      <c r="A4" t="s">
        <v>134</v>
      </c>
      <c r="B4" t="s">
        <v>132</v>
      </c>
      <c r="C4" t="s">
        <v>132</v>
      </c>
      <c r="D4" t="s">
        <v>132</v>
      </c>
      <c r="E4" t="s">
        <v>135</v>
      </c>
    </row>
    <row r="5" spans="1:15" ht="15" x14ac:dyDescent="0.25">
      <c r="A5" t="s">
        <v>132</v>
      </c>
      <c r="B5" t="s">
        <v>132</v>
      </c>
      <c r="C5" t="s">
        <v>136</v>
      </c>
      <c r="D5" t="s">
        <v>137</v>
      </c>
      <c r="E5" t="s">
        <v>138</v>
      </c>
      <c r="F5" s="210">
        <v>38000</v>
      </c>
      <c r="G5" s="210">
        <v>38000</v>
      </c>
      <c r="H5" s="210">
        <v>16794.96</v>
      </c>
      <c r="I5" s="210">
        <v>1000</v>
      </c>
      <c r="J5" s="210">
        <f>F5+I5</f>
        <v>39000</v>
      </c>
      <c r="K5">
        <v>4305</v>
      </c>
      <c r="L5">
        <v>3586</v>
      </c>
      <c r="M5">
        <v>3550.96</v>
      </c>
      <c r="N5">
        <v>3310</v>
      </c>
      <c r="O5">
        <v>2043</v>
      </c>
    </row>
    <row r="6" spans="1:15" ht="15" x14ac:dyDescent="0.25">
      <c r="A6" t="s">
        <v>132</v>
      </c>
      <c r="B6" t="s">
        <v>132</v>
      </c>
      <c r="C6" t="s">
        <v>139</v>
      </c>
      <c r="D6" t="s">
        <v>137</v>
      </c>
      <c r="E6" t="s">
        <v>73</v>
      </c>
      <c r="F6" s="210">
        <v>900</v>
      </c>
      <c r="G6" s="210">
        <v>900</v>
      </c>
      <c r="H6" s="210">
        <v>95.9</v>
      </c>
      <c r="J6" s="210">
        <f t="shared" ref="J6:J21" si="0">F6+I6</f>
        <v>900</v>
      </c>
      <c r="K6">
        <v>28.59</v>
      </c>
      <c r="L6">
        <v>7.94</v>
      </c>
      <c r="M6">
        <v>25.4</v>
      </c>
      <c r="N6">
        <v>33.97</v>
      </c>
      <c r="O6">
        <v>0</v>
      </c>
    </row>
    <row r="7" spans="1:15" ht="15" x14ac:dyDescent="0.25">
      <c r="A7" t="s">
        <v>132</v>
      </c>
      <c r="B7" t="s">
        <v>132</v>
      </c>
      <c r="C7" t="s">
        <v>140</v>
      </c>
      <c r="D7" t="s">
        <v>137</v>
      </c>
      <c r="E7" t="s">
        <v>74</v>
      </c>
      <c r="F7" s="210">
        <v>1100</v>
      </c>
      <c r="G7" s="210">
        <v>1100</v>
      </c>
      <c r="H7" s="210">
        <v>65.3</v>
      </c>
      <c r="J7" s="210">
        <f t="shared" si="0"/>
        <v>1100</v>
      </c>
      <c r="K7">
        <v>32.6</v>
      </c>
      <c r="L7">
        <v>18.100000000000001</v>
      </c>
      <c r="M7">
        <v>14.6</v>
      </c>
      <c r="N7">
        <v>0</v>
      </c>
      <c r="O7">
        <v>0</v>
      </c>
    </row>
    <row r="8" spans="1:15" ht="15" x14ac:dyDescent="0.25">
      <c r="A8" t="s">
        <v>132</v>
      </c>
      <c r="B8" t="s">
        <v>132</v>
      </c>
      <c r="C8" t="s">
        <v>141</v>
      </c>
      <c r="D8" t="s">
        <v>137</v>
      </c>
      <c r="E8" t="s">
        <v>75</v>
      </c>
      <c r="F8" s="210">
        <v>200</v>
      </c>
      <c r="G8" s="210">
        <v>200</v>
      </c>
      <c r="H8" s="210">
        <v>10</v>
      </c>
      <c r="J8" s="210">
        <f t="shared" si="0"/>
        <v>200</v>
      </c>
      <c r="K8">
        <v>10</v>
      </c>
      <c r="L8">
        <v>0</v>
      </c>
      <c r="M8">
        <v>0</v>
      </c>
      <c r="N8">
        <v>0</v>
      </c>
      <c r="O8">
        <v>0</v>
      </c>
    </row>
    <row r="9" spans="1:15" ht="15" x14ac:dyDescent="0.25">
      <c r="A9" t="s">
        <v>132</v>
      </c>
      <c r="B9" t="s">
        <v>132</v>
      </c>
      <c r="C9" t="s">
        <v>142</v>
      </c>
      <c r="D9" t="s">
        <v>137</v>
      </c>
      <c r="E9" t="s">
        <v>143</v>
      </c>
      <c r="F9" s="210">
        <v>1600</v>
      </c>
      <c r="G9" s="210">
        <v>1600</v>
      </c>
      <c r="H9" s="210">
        <v>184.76</v>
      </c>
      <c r="J9" s="210">
        <f t="shared" si="0"/>
        <v>1600</v>
      </c>
      <c r="K9">
        <v>51.42</v>
      </c>
      <c r="L9">
        <v>17.14</v>
      </c>
      <c r="M9">
        <v>68.62</v>
      </c>
      <c r="N9">
        <v>47.58</v>
      </c>
      <c r="O9">
        <v>0</v>
      </c>
    </row>
    <row r="10" spans="1:15" ht="15" x14ac:dyDescent="0.25">
      <c r="A10" t="s">
        <v>132</v>
      </c>
      <c r="B10" t="s">
        <v>132</v>
      </c>
      <c r="C10" t="s">
        <v>144</v>
      </c>
      <c r="D10" t="s">
        <v>137</v>
      </c>
      <c r="E10" t="s">
        <v>145</v>
      </c>
      <c r="F10" s="210">
        <v>50</v>
      </c>
      <c r="G10" s="210">
        <v>50</v>
      </c>
      <c r="H10" s="210">
        <v>0</v>
      </c>
      <c r="J10" s="210">
        <f t="shared" si="0"/>
        <v>50</v>
      </c>
      <c r="K10">
        <v>0</v>
      </c>
      <c r="L10">
        <v>0</v>
      </c>
      <c r="M10">
        <v>0</v>
      </c>
      <c r="N10">
        <v>0</v>
      </c>
      <c r="O10">
        <v>0</v>
      </c>
    </row>
    <row r="11" spans="1:15" ht="15" x14ac:dyDescent="0.25">
      <c r="A11" t="s">
        <v>132</v>
      </c>
      <c r="B11" t="s">
        <v>132</v>
      </c>
      <c r="C11" t="s">
        <v>146</v>
      </c>
      <c r="D11" t="s">
        <v>137</v>
      </c>
      <c r="E11" t="s">
        <v>147</v>
      </c>
      <c r="F11" s="210">
        <v>100</v>
      </c>
      <c r="G11" s="210">
        <v>100</v>
      </c>
      <c r="H11" s="210">
        <v>722</v>
      </c>
      <c r="I11" s="210">
        <v>650</v>
      </c>
      <c r="J11" s="210">
        <f t="shared" si="0"/>
        <v>750</v>
      </c>
      <c r="K11">
        <v>230</v>
      </c>
      <c r="L11">
        <v>300</v>
      </c>
      <c r="M11">
        <v>192</v>
      </c>
      <c r="N11">
        <v>0</v>
      </c>
      <c r="O11">
        <v>0</v>
      </c>
    </row>
    <row r="12" spans="1:15" ht="15" x14ac:dyDescent="0.25">
      <c r="A12" t="s">
        <v>132</v>
      </c>
      <c r="B12" t="s">
        <v>132</v>
      </c>
      <c r="C12" t="s">
        <v>148</v>
      </c>
      <c r="D12" t="s">
        <v>137</v>
      </c>
      <c r="E12" t="s">
        <v>149</v>
      </c>
      <c r="F12" s="210">
        <v>0</v>
      </c>
      <c r="G12" s="210">
        <v>0</v>
      </c>
      <c r="H12" s="210">
        <v>1000</v>
      </c>
      <c r="I12" s="210">
        <v>1000</v>
      </c>
      <c r="J12" s="210">
        <f t="shared" si="0"/>
        <v>1000</v>
      </c>
      <c r="K12">
        <v>0</v>
      </c>
      <c r="L12">
        <v>0</v>
      </c>
      <c r="M12">
        <v>1000</v>
      </c>
      <c r="N12">
        <v>0</v>
      </c>
      <c r="O12">
        <v>0</v>
      </c>
    </row>
    <row r="13" spans="1:15" ht="15" x14ac:dyDescent="0.25">
      <c r="A13" t="s">
        <v>132</v>
      </c>
      <c r="B13" t="s">
        <v>132</v>
      </c>
      <c r="C13" t="s">
        <v>150</v>
      </c>
      <c r="D13" t="s">
        <v>137</v>
      </c>
      <c r="E13" t="s">
        <v>151</v>
      </c>
      <c r="F13" s="210">
        <v>30</v>
      </c>
      <c r="G13" s="210">
        <v>30</v>
      </c>
      <c r="H13" s="210">
        <v>0</v>
      </c>
      <c r="J13" s="210">
        <f t="shared" si="0"/>
        <v>30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15" ht="15" x14ac:dyDescent="0.25">
      <c r="A14" t="s">
        <v>132</v>
      </c>
      <c r="B14" t="s">
        <v>132</v>
      </c>
      <c r="C14" t="s">
        <v>150</v>
      </c>
      <c r="D14" t="s">
        <v>137</v>
      </c>
      <c r="E14" t="s">
        <v>152</v>
      </c>
      <c r="F14" s="210">
        <v>30</v>
      </c>
      <c r="G14" s="210">
        <v>30</v>
      </c>
      <c r="H14" s="210">
        <v>18</v>
      </c>
      <c r="J14" s="210">
        <f t="shared" si="0"/>
        <v>30</v>
      </c>
      <c r="K14">
        <v>1.5</v>
      </c>
      <c r="L14">
        <v>3</v>
      </c>
      <c r="M14">
        <v>3</v>
      </c>
      <c r="N14">
        <v>7.5</v>
      </c>
      <c r="O14">
        <v>3</v>
      </c>
    </row>
    <row r="15" spans="1:15" ht="15" x14ac:dyDescent="0.25">
      <c r="A15" t="s">
        <v>132</v>
      </c>
      <c r="B15" t="s">
        <v>132</v>
      </c>
      <c r="C15" t="s">
        <v>150</v>
      </c>
      <c r="D15" t="s">
        <v>137</v>
      </c>
      <c r="E15" t="s">
        <v>153</v>
      </c>
      <c r="F15" s="210">
        <v>0</v>
      </c>
      <c r="G15" s="210">
        <v>0</v>
      </c>
      <c r="H15" s="210">
        <v>8</v>
      </c>
      <c r="J15" s="210">
        <f t="shared" si="0"/>
        <v>0</v>
      </c>
      <c r="K15">
        <v>0</v>
      </c>
      <c r="L15">
        <v>0</v>
      </c>
      <c r="M15">
        <v>0</v>
      </c>
      <c r="N15">
        <v>4</v>
      </c>
      <c r="O15">
        <v>4</v>
      </c>
    </row>
    <row r="16" spans="1:15" ht="15" x14ac:dyDescent="0.25">
      <c r="A16" t="s">
        <v>132</v>
      </c>
      <c r="B16" t="s">
        <v>132</v>
      </c>
      <c r="C16" t="s">
        <v>154</v>
      </c>
      <c r="D16" t="s">
        <v>137</v>
      </c>
      <c r="E16" t="s">
        <v>155</v>
      </c>
      <c r="F16" s="210">
        <v>40</v>
      </c>
      <c r="G16" s="210">
        <v>40</v>
      </c>
      <c r="H16" s="210">
        <v>386.58</v>
      </c>
      <c r="I16" s="210">
        <v>346.58</v>
      </c>
      <c r="J16" s="210">
        <f t="shared" si="0"/>
        <v>386.58</v>
      </c>
      <c r="K16">
        <v>386.58</v>
      </c>
      <c r="L16">
        <v>0</v>
      </c>
      <c r="M16">
        <v>0</v>
      </c>
      <c r="N16">
        <v>0</v>
      </c>
      <c r="O16">
        <v>0</v>
      </c>
    </row>
    <row r="17" spans="1:15" ht="15" x14ac:dyDescent="0.25">
      <c r="A17" t="s">
        <v>132</v>
      </c>
      <c r="B17" t="s">
        <v>132</v>
      </c>
      <c r="C17" t="s">
        <v>156</v>
      </c>
      <c r="D17" t="s">
        <v>157</v>
      </c>
      <c r="E17" t="s">
        <v>2</v>
      </c>
      <c r="F17" s="210">
        <v>0</v>
      </c>
      <c r="G17" s="210">
        <v>0</v>
      </c>
      <c r="H17" s="210">
        <v>3000</v>
      </c>
      <c r="I17" s="210">
        <v>3000</v>
      </c>
      <c r="J17" s="210">
        <f t="shared" si="0"/>
        <v>3000</v>
      </c>
      <c r="K17">
        <v>0</v>
      </c>
      <c r="L17">
        <v>0</v>
      </c>
      <c r="M17">
        <v>0</v>
      </c>
      <c r="N17">
        <v>0</v>
      </c>
      <c r="O17">
        <v>3000</v>
      </c>
    </row>
    <row r="18" spans="1:15" ht="15" x14ac:dyDescent="0.25">
      <c r="A18" t="s">
        <v>132</v>
      </c>
      <c r="B18" t="s">
        <v>132</v>
      </c>
      <c r="C18" t="s">
        <v>158</v>
      </c>
      <c r="D18" t="s">
        <v>159</v>
      </c>
      <c r="E18" t="s">
        <v>160</v>
      </c>
      <c r="F18" s="210">
        <v>61</v>
      </c>
      <c r="G18" s="210">
        <v>61</v>
      </c>
      <c r="H18" s="210">
        <v>61.71</v>
      </c>
      <c r="I18" s="210">
        <v>0.71</v>
      </c>
      <c r="J18" s="210">
        <f t="shared" si="0"/>
        <v>61.71</v>
      </c>
      <c r="K18">
        <v>0</v>
      </c>
      <c r="L18">
        <v>61.71</v>
      </c>
      <c r="M18">
        <v>0</v>
      </c>
      <c r="N18">
        <v>0</v>
      </c>
      <c r="O18">
        <v>0</v>
      </c>
    </row>
    <row r="19" spans="1:15" ht="15" x14ac:dyDescent="0.25">
      <c r="A19" t="s">
        <v>132</v>
      </c>
      <c r="B19" t="s">
        <v>132</v>
      </c>
      <c r="C19" t="s">
        <v>158</v>
      </c>
      <c r="D19" t="s">
        <v>159</v>
      </c>
      <c r="E19" t="s">
        <v>161</v>
      </c>
      <c r="F19" s="210">
        <v>18</v>
      </c>
      <c r="G19" s="210">
        <v>18</v>
      </c>
      <c r="H19" s="210">
        <v>17.559999999999999</v>
      </c>
      <c r="I19" s="210">
        <v>-0.44</v>
      </c>
      <c r="J19" s="210">
        <f t="shared" si="0"/>
        <v>17.559999999999999</v>
      </c>
      <c r="K19">
        <v>0</v>
      </c>
      <c r="L19">
        <v>0</v>
      </c>
      <c r="M19">
        <v>17.559999999999999</v>
      </c>
      <c r="N19">
        <v>0</v>
      </c>
      <c r="O19">
        <v>0</v>
      </c>
    </row>
    <row r="20" spans="1:15" ht="15" x14ac:dyDescent="0.25">
      <c r="A20" t="s">
        <v>132</v>
      </c>
      <c r="B20" t="s">
        <v>132</v>
      </c>
      <c r="C20" t="s">
        <v>158</v>
      </c>
      <c r="D20" t="s">
        <v>159</v>
      </c>
      <c r="E20" t="s">
        <v>162</v>
      </c>
      <c r="F20" s="210">
        <v>8</v>
      </c>
      <c r="G20" s="210">
        <v>8</v>
      </c>
      <c r="H20" s="210">
        <v>0</v>
      </c>
      <c r="J20" s="210">
        <f t="shared" si="0"/>
        <v>8</v>
      </c>
      <c r="K20">
        <v>0</v>
      </c>
      <c r="L20">
        <v>0</v>
      </c>
      <c r="M20">
        <v>0</v>
      </c>
      <c r="N20">
        <v>0</v>
      </c>
      <c r="O20">
        <v>0</v>
      </c>
    </row>
    <row r="21" spans="1:15" ht="15" x14ac:dyDescent="0.25">
      <c r="A21" t="s">
        <v>132</v>
      </c>
      <c r="B21" t="s">
        <v>132</v>
      </c>
      <c r="C21" t="s">
        <v>158</v>
      </c>
      <c r="D21" t="s">
        <v>159</v>
      </c>
      <c r="E21" t="s">
        <v>163</v>
      </c>
      <c r="F21" s="210">
        <v>23</v>
      </c>
      <c r="G21" s="210">
        <v>23</v>
      </c>
      <c r="H21" s="210">
        <v>21.2</v>
      </c>
      <c r="I21" s="210">
        <v>-1.8</v>
      </c>
      <c r="J21" s="210">
        <f t="shared" si="0"/>
        <v>21.2</v>
      </c>
      <c r="K21">
        <v>0</v>
      </c>
      <c r="L21">
        <v>21.2</v>
      </c>
      <c r="M21">
        <v>0</v>
      </c>
      <c r="N21">
        <v>0</v>
      </c>
      <c r="O21">
        <v>0</v>
      </c>
    </row>
    <row r="22" spans="1:15" ht="15" x14ac:dyDescent="0.25">
      <c r="A22" t="s">
        <v>132</v>
      </c>
      <c r="B22" t="s">
        <v>164</v>
      </c>
      <c r="C22" t="s">
        <v>132</v>
      </c>
      <c r="D22" t="s">
        <v>132</v>
      </c>
      <c r="E22" t="s">
        <v>132</v>
      </c>
      <c r="F22" s="211">
        <v>42160</v>
      </c>
      <c r="G22" s="211">
        <v>42160</v>
      </c>
      <c r="H22" s="211">
        <v>22385.97</v>
      </c>
      <c r="I22" s="211">
        <f>SUM(I5:I21)</f>
        <v>5995.05</v>
      </c>
      <c r="J22" s="211">
        <f>SUM(J5:J21)</f>
        <v>48155.049999999996</v>
      </c>
      <c r="K22">
        <v>5045.6899999999996</v>
      </c>
      <c r="L22">
        <v>4015.09</v>
      </c>
      <c r="M22">
        <v>4872.1400000000003</v>
      </c>
      <c r="N22">
        <v>3403.05</v>
      </c>
      <c r="O22">
        <v>5050</v>
      </c>
    </row>
    <row r="23" spans="1:15" ht="15" x14ac:dyDescent="0.25">
      <c r="A23" t="s">
        <v>165</v>
      </c>
      <c r="B23" t="s">
        <v>132</v>
      </c>
      <c r="C23" t="s">
        <v>132</v>
      </c>
      <c r="D23" t="s">
        <v>132</v>
      </c>
      <c r="E23" t="s">
        <v>135</v>
      </c>
      <c r="F23" s="210">
        <v>42160</v>
      </c>
      <c r="G23" s="210">
        <v>42160</v>
      </c>
      <c r="H23" s="210">
        <v>22385.97</v>
      </c>
      <c r="K23">
        <v>5045.6899999999996</v>
      </c>
      <c r="L23">
        <v>4015.09</v>
      </c>
      <c r="M23">
        <v>4872.1400000000003</v>
      </c>
      <c r="N23">
        <v>3403.05</v>
      </c>
      <c r="O23">
        <v>5050</v>
      </c>
    </row>
    <row r="24" spans="1:15" ht="15" x14ac:dyDescent="0.25">
      <c r="A24" t="s">
        <v>166</v>
      </c>
      <c r="B24" t="s">
        <v>132</v>
      </c>
      <c r="C24" t="s">
        <v>132</v>
      </c>
      <c r="D24" t="s">
        <v>132</v>
      </c>
      <c r="E24" t="s">
        <v>167</v>
      </c>
    </row>
    <row r="25" spans="1:15" ht="15" x14ac:dyDescent="0.25">
      <c r="A25" t="s">
        <v>132</v>
      </c>
      <c r="B25" t="s">
        <v>132</v>
      </c>
      <c r="C25" t="s">
        <v>168</v>
      </c>
      <c r="D25" t="s">
        <v>169</v>
      </c>
      <c r="E25" t="s">
        <v>170</v>
      </c>
      <c r="F25" s="210">
        <v>0</v>
      </c>
      <c r="G25" s="210">
        <v>0</v>
      </c>
      <c r="H25" s="210">
        <v>17251</v>
      </c>
      <c r="I25" s="210">
        <v>17251</v>
      </c>
      <c r="J25" s="210">
        <f t="shared" ref="J25:J26" si="1">F25+I25</f>
        <v>17251</v>
      </c>
      <c r="K25">
        <v>17251</v>
      </c>
      <c r="L25">
        <v>0</v>
      </c>
      <c r="M25">
        <v>0</v>
      </c>
      <c r="N25">
        <v>0</v>
      </c>
      <c r="O25">
        <v>0</v>
      </c>
    </row>
    <row r="26" spans="1:15" ht="15" x14ac:dyDescent="0.25">
      <c r="A26" t="s">
        <v>132</v>
      </c>
      <c r="B26" t="s">
        <v>132</v>
      </c>
      <c r="C26" t="s">
        <v>168</v>
      </c>
      <c r="D26" t="s">
        <v>157</v>
      </c>
      <c r="E26" t="s">
        <v>171</v>
      </c>
      <c r="F26" s="210">
        <v>4500</v>
      </c>
      <c r="G26" s="210">
        <v>4500</v>
      </c>
      <c r="H26" s="210">
        <v>1016.5</v>
      </c>
      <c r="I26" s="210">
        <v>0</v>
      </c>
      <c r="J26" s="210">
        <f t="shared" si="1"/>
        <v>4500</v>
      </c>
      <c r="K26">
        <v>1016.5</v>
      </c>
      <c r="L26">
        <v>0</v>
      </c>
      <c r="M26">
        <v>0</v>
      </c>
      <c r="N26">
        <v>0</v>
      </c>
      <c r="O26">
        <v>0</v>
      </c>
    </row>
    <row r="27" spans="1:15" ht="15" x14ac:dyDescent="0.25">
      <c r="A27" t="s">
        <v>132</v>
      </c>
      <c r="B27" t="s">
        <v>164</v>
      </c>
      <c r="C27" t="s">
        <v>132</v>
      </c>
      <c r="D27" t="s">
        <v>132</v>
      </c>
      <c r="E27" t="s">
        <v>132</v>
      </c>
      <c r="F27" s="211">
        <v>4500</v>
      </c>
      <c r="G27" s="211">
        <v>4500</v>
      </c>
      <c r="H27" s="211">
        <v>18267.5</v>
      </c>
      <c r="I27" s="211">
        <f>SUM(I25:I26)</f>
        <v>17251</v>
      </c>
      <c r="J27" s="211">
        <f>SUM(J25:J26)</f>
        <v>21751</v>
      </c>
      <c r="K27">
        <v>18267.5</v>
      </c>
      <c r="L27">
        <v>0</v>
      </c>
      <c r="M27">
        <v>0</v>
      </c>
      <c r="N27">
        <v>0</v>
      </c>
      <c r="O27">
        <v>0</v>
      </c>
    </row>
    <row r="28" spans="1:15" ht="15" x14ac:dyDescent="0.25">
      <c r="A28" t="s">
        <v>172</v>
      </c>
      <c r="B28" t="s">
        <v>132</v>
      </c>
      <c r="C28" t="s">
        <v>132</v>
      </c>
      <c r="D28" t="s">
        <v>132</v>
      </c>
      <c r="E28" t="s">
        <v>167</v>
      </c>
      <c r="F28" s="210">
        <v>4500</v>
      </c>
      <c r="G28" s="210">
        <v>4500</v>
      </c>
      <c r="H28" s="210">
        <v>18267.5</v>
      </c>
      <c r="K28">
        <v>18267.5</v>
      </c>
      <c r="L28">
        <v>0</v>
      </c>
      <c r="M28">
        <v>0</v>
      </c>
      <c r="N28">
        <v>0</v>
      </c>
      <c r="O28">
        <v>0</v>
      </c>
    </row>
    <row r="29" spans="1:15" ht="15" x14ac:dyDescent="0.25">
      <c r="A29" t="s">
        <v>81</v>
      </c>
      <c r="B29" t="s">
        <v>132</v>
      </c>
      <c r="C29" t="s">
        <v>132</v>
      </c>
      <c r="D29" t="s">
        <v>132</v>
      </c>
      <c r="E29" t="s">
        <v>132</v>
      </c>
      <c r="F29" s="210">
        <v>46660</v>
      </c>
      <c r="G29" s="210">
        <v>46660</v>
      </c>
      <c r="H29" s="210">
        <v>40653.47</v>
      </c>
      <c r="I29" s="210">
        <f>I22+I27</f>
        <v>23246.05</v>
      </c>
      <c r="J29" s="210">
        <f>J22+J27</f>
        <v>69906.049999999988</v>
      </c>
      <c r="K29">
        <v>23313.19</v>
      </c>
      <c r="L29">
        <v>4015.09</v>
      </c>
      <c r="M29">
        <v>4872.1400000000003</v>
      </c>
      <c r="N29">
        <v>3403.05</v>
      </c>
      <c r="O29">
        <v>5050</v>
      </c>
    </row>
    <row r="30" spans="1:15" ht="15" x14ac:dyDescent="0.25">
      <c r="A30" t="s">
        <v>132</v>
      </c>
    </row>
    <row r="31" spans="1:15" ht="15" x14ac:dyDescent="0.25">
      <c r="A31" t="s">
        <v>173</v>
      </c>
    </row>
    <row r="32" spans="1:15" ht="15" x14ac:dyDescent="0.25">
      <c r="A32" t="s">
        <v>134</v>
      </c>
      <c r="B32" t="s">
        <v>132</v>
      </c>
      <c r="C32" t="s">
        <v>132</v>
      </c>
      <c r="D32" t="s">
        <v>132</v>
      </c>
      <c r="E32" t="s">
        <v>135</v>
      </c>
    </row>
    <row r="33" spans="1:15" ht="15" x14ac:dyDescent="0.25">
      <c r="A33" t="s">
        <v>132</v>
      </c>
      <c r="B33" t="s">
        <v>174</v>
      </c>
      <c r="C33" t="s">
        <v>132</v>
      </c>
      <c r="D33" t="s">
        <v>132</v>
      </c>
      <c r="E33" t="s">
        <v>175</v>
      </c>
    </row>
    <row r="34" spans="1:15" ht="15" x14ac:dyDescent="0.25">
      <c r="A34" t="s">
        <v>132</v>
      </c>
      <c r="B34" t="s">
        <v>132</v>
      </c>
      <c r="C34" t="s">
        <v>176</v>
      </c>
      <c r="D34" t="s">
        <v>137</v>
      </c>
      <c r="E34" t="s">
        <v>177</v>
      </c>
      <c r="F34" s="210">
        <v>9300</v>
      </c>
      <c r="G34" s="210">
        <v>9300</v>
      </c>
      <c r="H34" s="210">
        <v>3880.01</v>
      </c>
      <c r="J34" s="210">
        <f t="shared" ref="J34:J64" si="2">F34+I34</f>
        <v>9300</v>
      </c>
      <c r="K34">
        <v>747.71</v>
      </c>
      <c r="L34">
        <v>748</v>
      </c>
      <c r="M34">
        <v>748</v>
      </c>
      <c r="N34">
        <v>853.3</v>
      </c>
      <c r="O34">
        <v>783</v>
      </c>
    </row>
    <row r="35" spans="1:15" ht="15" x14ac:dyDescent="0.25">
      <c r="A35" t="s">
        <v>132</v>
      </c>
      <c r="B35" t="s">
        <v>132</v>
      </c>
      <c r="C35" t="s">
        <v>178</v>
      </c>
      <c r="D35" t="s">
        <v>137</v>
      </c>
      <c r="E35" t="s">
        <v>179</v>
      </c>
      <c r="F35" s="210">
        <v>1030</v>
      </c>
      <c r="G35" s="210">
        <v>1030</v>
      </c>
      <c r="H35" s="210">
        <v>460.07</v>
      </c>
      <c r="J35" s="210">
        <f t="shared" si="2"/>
        <v>1030</v>
      </c>
      <c r="K35">
        <v>135.47</v>
      </c>
      <c r="L35">
        <v>76.900000000000006</v>
      </c>
      <c r="M35">
        <v>77.5</v>
      </c>
      <c r="N35">
        <v>87.7</v>
      </c>
      <c r="O35">
        <v>82.5</v>
      </c>
    </row>
    <row r="36" spans="1:15" ht="15" x14ac:dyDescent="0.25">
      <c r="A36" t="s">
        <v>132</v>
      </c>
      <c r="B36" t="s">
        <v>132</v>
      </c>
      <c r="C36" t="s">
        <v>180</v>
      </c>
      <c r="D36" t="s">
        <v>137</v>
      </c>
      <c r="E36" t="s">
        <v>181</v>
      </c>
      <c r="F36" s="210">
        <v>30</v>
      </c>
      <c r="G36" s="210">
        <v>30</v>
      </c>
      <c r="H36" s="210">
        <v>25</v>
      </c>
      <c r="J36" s="210">
        <f t="shared" si="2"/>
        <v>30</v>
      </c>
      <c r="K36">
        <v>25</v>
      </c>
      <c r="L36">
        <v>0</v>
      </c>
      <c r="M36">
        <v>0</v>
      </c>
      <c r="N36">
        <v>0</v>
      </c>
      <c r="O36">
        <v>0</v>
      </c>
    </row>
    <row r="37" spans="1:15" ht="15" x14ac:dyDescent="0.25">
      <c r="A37" t="s">
        <v>132</v>
      </c>
      <c r="B37" t="s">
        <v>132</v>
      </c>
      <c r="C37" t="s">
        <v>182</v>
      </c>
      <c r="D37" t="s">
        <v>137</v>
      </c>
      <c r="E37" t="s">
        <v>183</v>
      </c>
      <c r="F37" s="210">
        <v>150</v>
      </c>
      <c r="G37" s="210">
        <v>150</v>
      </c>
      <c r="H37" s="210">
        <v>56.24</v>
      </c>
      <c r="J37" s="210">
        <f t="shared" si="2"/>
        <v>150</v>
      </c>
      <c r="K37">
        <v>10.83</v>
      </c>
      <c r="L37">
        <v>10.76</v>
      </c>
      <c r="M37">
        <v>10.84</v>
      </c>
      <c r="N37">
        <v>12.27</v>
      </c>
      <c r="O37">
        <v>11.54</v>
      </c>
    </row>
    <row r="38" spans="1:15" ht="15" x14ac:dyDescent="0.25">
      <c r="A38" t="s">
        <v>132</v>
      </c>
      <c r="B38" t="s">
        <v>132</v>
      </c>
      <c r="C38" t="s">
        <v>184</v>
      </c>
      <c r="D38" t="s">
        <v>137</v>
      </c>
      <c r="E38" t="s">
        <v>185</v>
      </c>
      <c r="F38" s="210">
        <v>1520</v>
      </c>
      <c r="G38" s="210">
        <v>1520</v>
      </c>
      <c r="H38" s="210">
        <v>678.81</v>
      </c>
      <c r="J38" s="210">
        <f t="shared" si="2"/>
        <v>1520</v>
      </c>
      <c r="K38">
        <v>224.37</v>
      </c>
      <c r="L38">
        <v>107.66</v>
      </c>
      <c r="M38">
        <v>108.5</v>
      </c>
      <c r="N38">
        <v>122.78</v>
      </c>
      <c r="O38">
        <v>115.5</v>
      </c>
    </row>
    <row r="39" spans="1:15" ht="15" x14ac:dyDescent="0.25">
      <c r="A39" t="s">
        <v>132</v>
      </c>
      <c r="B39" t="s">
        <v>132</v>
      </c>
      <c r="C39" t="s">
        <v>186</v>
      </c>
      <c r="D39" t="s">
        <v>137</v>
      </c>
      <c r="E39" t="s">
        <v>187</v>
      </c>
      <c r="F39" s="210">
        <v>100</v>
      </c>
      <c r="G39" s="210">
        <v>100</v>
      </c>
      <c r="H39" s="210">
        <v>38.6</v>
      </c>
      <c r="J39" s="210">
        <f t="shared" si="2"/>
        <v>100</v>
      </c>
      <c r="K39">
        <v>12.67</v>
      </c>
      <c r="L39">
        <v>6.14</v>
      </c>
      <c r="M39">
        <v>6.19</v>
      </c>
      <c r="N39">
        <v>7.01</v>
      </c>
      <c r="O39">
        <v>6.59</v>
      </c>
    </row>
    <row r="40" spans="1:15" ht="15" x14ac:dyDescent="0.25">
      <c r="A40" t="s">
        <v>132</v>
      </c>
      <c r="B40" t="s">
        <v>132</v>
      </c>
      <c r="C40" t="s">
        <v>188</v>
      </c>
      <c r="D40" t="s">
        <v>137</v>
      </c>
      <c r="E40" t="s">
        <v>189</v>
      </c>
      <c r="F40" s="210">
        <v>350</v>
      </c>
      <c r="G40" s="210">
        <v>350</v>
      </c>
      <c r="H40" s="210">
        <v>145.22</v>
      </c>
      <c r="J40" s="210">
        <f t="shared" si="2"/>
        <v>350</v>
      </c>
      <c r="K40">
        <v>47.84</v>
      </c>
      <c r="L40">
        <v>23.07</v>
      </c>
      <c r="M40">
        <v>23.25</v>
      </c>
      <c r="N40">
        <v>26.31</v>
      </c>
      <c r="O40">
        <v>24.75</v>
      </c>
    </row>
    <row r="41" spans="1:15" ht="15" x14ac:dyDescent="0.25">
      <c r="A41" t="s">
        <v>132</v>
      </c>
      <c r="B41" t="s">
        <v>132</v>
      </c>
      <c r="C41" t="s">
        <v>190</v>
      </c>
      <c r="D41" t="s">
        <v>137</v>
      </c>
      <c r="E41" t="s">
        <v>191</v>
      </c>
      <c r="F41" s="210">
        <v>110</v>
      </c>
      <c r="G41" s="210">
        <v>110</v>
      </c>
      <c r="H41" s="210">
        <v>40.200000000000003</v>
      </c>
      <c r="J41" s="210">
        <f t="shared" si="2"/>
        <v>110</v>
      </c>
      <c r="K41">
        <v>7.74</v>
      </c>
      <c r="L41">
        <v>7.69</v>
      </c>
      <c r="M41">
        <v>7.75</v>
      </c>
      <c r="N41">
        <v>8.77</v>
      </c>
      <c r="O41">
        <v>8.25</v>
      </c>
    </row>
    <row r="42" spans="1:15" ht="15" x14ac:dyDescent="0.25">
      <c r="A42" t="s">
        <v>132</v>
      </c>
      <c r="B42" t="s">
        <v>132</v>
      </c>
      <c r="C42" t="s">
        <v>192</v>
      </c>
      <c r="D42" t="s">
        <v>137</v>
      </c>
      <c r="E42" t="s">
        <v>193</v>
      </c>
      <c r="F42" s="210">
        <v>510</v>
      </c>
      <c r="G42" s="210">
        <v>510</v>
      </c>
      <c r="H42" s="210">
        <v>230.19</v>
      </c>
      <c r="J42" s="210">
        <f t="shared" si="2"/>
        <v>510</v>
      </c>
      <c r="K42">
        <v>76.03</v>
      </c>
      <c r="L42">
        <v>36.520000000000003</v>
      </c>
      <c r="M42">
        <v>36.81</v>
      </c>
      <c r="N42">
        <v>41.65</v>
      </c>
      <c r="O42">
        <v>39.18</v>
      </c>
    </row>
    <row r="43" spans="1:15" ht="15" x14ac:dyDescent="0.25">
      <c r="A43" t="s">
        <v>132</v>
      </c>
      <c r="B43" t="s">
        <v>132</v>
      </c>
      <c r="C43" t="s">
        <v>194</v>
      </c>
      <c r="D43" t="s">
        <v>137</v>
      </c>
      <c r="E43" t="s">
        <v>195</v>
      </c>
      <c r="F43" s="210">
        <v>1100</v>
      </c>
      <c r="G43" s="210">
        <v>1100</v>
      </c>
      <c r="H43" s="210">
        <v>438.44</v>
      </c>
      <c r="J43" s="210">
        <f t="shared" si="2"/>
        <v>1100</v>
      </c>
      <c r="K43">
        <v>58.44</v>
      </c>
      <c r="L43">
        <v>236</v>
      </c>
      <c r="M43">
        <v>48</v>
      </c>
      <c r="N43">
        <v>48</v>
      </c>
      <c r="O43">
        <v>48</v>
      </c>
    </row>
    <row r="44" spans="1:15" ht="15" x14ac:dyDescent="0.25">
      <c r="A44" t="s">
        <v>132</v>
      </c>
      <c r="B44" t="s">
        <v>132</v>
      </c>
      <c r="C44" t="s">
        <v>196</v>
      </c>
      <c r="D44" t="s">
        <v>137</v>
      </c>
      <c r="E44" t="s">
        <v>197</v>
      </c>
      <c r="F44" s="210">
        <v>60</v>
      </c>
      <c r="G44" s="210">
        <v>60</v>
      </c>
      <c r="H44" s="210">
        <v>10.51</v>
      </c>
      <c r="J44" s="210">
        <f t="shared" si="2"/>
        <v>60</v>
      </c>
      <c r="K44">
        <v>10.51</v>
      </c>
      <c r="L44">
        <v>0</v>
      </c>
      <c r="M44">
        <v>0</v>
      </c>
      <c r="N44">
        <v>0</v>
      </c>
      <c r="O44">
        <v>0</v>
      </c>
    </row>
    <row r="45" spans="1:15" ht="15" x14ac:dyDescent="0.25">
      <c r="A45" t="s">
        <v>132</v>
      </c>
      <c r="B45" t="s">
        <v>132</v>
      </c>
      <c r="C45" t="s">
        <v>198</v>
      </c>
      <c r="D45" t="s">
        <v>137</v>
      </c>
      <c r="E45" t="s">
        <v>199</v>
      </c>
      <c r="F45" s="210">
        <v>150</v>
      </c>
      <c r="G45" s="210">
        <v>150</v>
      </c>
      <c r="H45" s="210">
        <v>73.45</v>
      </c>
      <c r="J45" s="210">
        <f t="shared" si="2"/>
        <v>150</v>
      </c>
      <c r="K45">
        <v>6.8</v>
      </c>
      <c r="L45">
        <v>14.35</v>
      </c>
      <c r="M45">
        <v>12.1</v>
      </c>
      <c r="N45">
        <v>7.5</v>
      </c>
      <c r="O45">
        <v>32.700000000000003</v>
      </c>
    </row>
    <row r="46" spans="1:15" ht="15" x14ac:dyDescent="0.25">
      <c r="A46" t="s">
        <v>132</v>
      </c>
      <c r="B46" t="s">
        <v>132</v>
      </c>
      <c r="C46" t="s">
        <v>200</v>
      </c>
      <c r="D46" t="s">
        <v>137</v>
      </c>
      <c r="E46" t="s">
        <v>201</v>
      </c>
      <c r="F46" s="210">
        <v>250</v>
      </c>
      <c r="G46" s="210">
        <v>250</v>
      </c>
      <c r="H46" s="210">
        <v>76.459999999999994</v>
      </c>
      <c r="J46" s="210">
        <f t="shared" si="2"/>
        <v>250</v>
      </c>
      <c r="K46">
        <v>4.26</v>
      </c>
      <c r="L46">
        <v>17.510000000000002</v>
      </c>
      <c r="M46">
        <v>18.23</v>
      </c>
      <c r="N46">
        <v>18.23</v>
      </c>
      <c r="O46">
        <v>18.23</v>
      </c>
    </row>
    <row r="47" spans="1:15" ht="15" x14ac:dyDescent="0.25">
      <c r="A47" t="s">
        <v>132</v>
      </c>
      <c r="B47" t="s">
        <v>132</v>
      </c>
      <c r="C47" t="s">
        <v>202</v>
      </c>
      <c r="D47" t="s">
        <v>137</v>
      </c>
      <c r="E47" t="s">
        <v>203</v>
      </c>
      <c r="F47" s="210">
        <v>550</v>
      </c>
      <c r="G47" s="210">
        <v>550</v>
      </c>
      <c r="H47" s="210">
        <v>190.02</v>
      </c>
      <c r="J47" s="210">
        <f t="shared" si="2"/>
        <v>550</v>
      </c>
      <c r="K47">
        <v>27.63</v>
      </c>
      <c r="L47">
        <v>36.35</v>
      </c>
      <c r="M47">
        <v>29.96</v>
      </c>
      <c r="N47">
        <v>59.99</v>
      </c>
      <c r="O47">
        <v>36.090000000000003</v>
      </c>
    </row>
    <row r="48" spans="1:15" ht="15" x14ac:dyDescent="0.25">
      <c r="A48" t="s">
        <v>132</v>
      </c>
      <c r="B48" t="s">
        <v>132</v>
      </c>
      <c r="C48" t="s">
        <v>204</v>
      </c>
      <c r="D48" t="s">
        <v>137</v>
      </c>
      <c r="E48" t="s">
        <v>205</v>
      </c>
      <c r="F48" s="210">
        <v>400</v>
      </c>
      <c r="G48" s="210">
        <v>400</v>
      </c>
      <c r="H48" s="210">
        <v>0</v>
      </c>
      <c r="J48" s="210">
        <f t="shared" si="2"/>
        <v>400</v>
      </c>
      <c r="K48">
        <v>0</v>
      </c>
      <c r="L48">
        <v>0</v>
      </c>
      <c r="M48">
        <v>0</v>
      </c>
      <c r="N48">
        <v>0</v>
      </c>
      <c r="O48">
        <v>0</v>
      </c>
    </row>
    <row r="49" spans="1:15" ht="15" x14ac:dyDescent="0.25">
      <c r="A49" t="s">
        <v>132</v>
      </c>
      <c r="B49" t="s">
        <v>132</v>
      </c>
      <c r="C49" t="s">
        <v>206</v>
      </c>
      <c r="D49" t="s">
        <v>137</v>
      </c>
      <c r="E49" t="s">
        <v>207</v>
      </c>
      <c r="F49" s="210">
        <v>100</v>
      </c>
      <c r="G49" s="210">
        <v>100</v>
      </c>
      <c r="H49" s="210">
        <v>40</v>
      </c>
      <c r="J49" s="210">
        <f t="shared" si="2"/>
        <v>100</v>
      </c>
      <c r="K49">
        <v>8</v>
      </c>
      <c r="L49">
        <v>8</v>
      </c>
      <c r="M49">
        <v>0</v>
      </c>
      <c r="N49">
        <v>16</v>
      </c>
      <c r="O49">
        <v>8</v>
      </c>
    </row>
    <row r="50" spans="1:15" ht="15" x14ac:dyDescent="0.25">
      <c r="A50" t="s">
        <v>132</v>
      </c>
      <c r="B50" t="s">
        <v>132</v>
      </c>
      <c r="C50" t="s">
        <v>208</v>
      </c>
      <c r="D50" t="s">
        <v>159</v>
      </c>
      <c r="E50" t="s">
        <v>209</v>
      </c>
      <c r="F50" s="210">
        <v>0</v>
      </c>
      <c r="G50" s="210">
        <v>0</v>
      </c>
      <c r="H50" s="210">
        <v>16.91</v>
      </c>
      <c r="I50" s="210">
        <v>100.5</v>
      </c>
      <c r="J50" s="210">
        <f t="shared" si="2"/>
        <v>100.5</v>
      </c>
      <c r="K50">
        <v>0</v>
      </c>
      <c r="L50">
        <v>0</v>
      </c>
      <c r="M50">
        <v>16.91</v>
      </c>
      <c r="N50">
        <v>0</v>
      </c>
      <c r="O50">
        <v>0</v>
      </c>
    </row>
    <row r="51" spans="1:15" ht="15" x14ac:dyDescent="0.25">
      <c r="A51" t="s">
        <v>132</v>
      </c>
      <c r="B51" t="s">
        <v>132</v>
      </c>
      <c r="C51" t="s">
        <v>208</v>
      </c>
      <c r="D51" t="s">
        <v>137</v>
      </c>
      <c r="E51" t="s">
        <v>210</v>
      </c>
      <c r="F51" s="210">
        <v>500</v>
      </c>
      <c r="G51" s="210">
        <v>500</v>
      </c>
      <c r="H51" s="210">
        <v>29.8</v>
      </c>
      <c r="J51" s="210">
        <f t="shared" si="2"/>
        <v>500</v>
      </c>
      <c r="K51">
        <v>0</v>
      </c>
      <c r="L51">
        <v>22.2</v>
      </c>
      <c r="M51">
        <v>0</v>
      </c>
      <c r="N51">
        <v>7.6</v>
      </c>
      <c r="O51">
        <v>0</v>
      </c>
    </row>
    <row r="52" spans="1:15" ht="15" x14ac:dyDescent="0.25">
      <c r="A52" t="s">
        <v>132</v>
      </c>
      <c r="B52" t="s">
        <v>132</v>
      </c>
      <c r="C52" t="s">
        <v>211</v>
      </c>
      <c r="D52" t="s">
        <v>137</v>
      </c>
      <c r="E52" t="s">
        <v>212</v>
      </c>
      <c r="F52" s="210">
        <v>0</v>
      </c>
      <c r="G52" s="210">
        <v>0</v>
      </c>
      <c r="H52" s="210">
        <v>193.96</v>
      </c>
      <c r="I52" s="210">
        <v>193.96</v>
      </c>
      <c r="J52" s="210">
        <f t="shared" si="2"/>
        <v>193.96</v>
      </c>
      <c r="K52">
        <v>150</v>
      </c>
      <c r="L52">
        <v>0</v>
      </c>
      <c r="M52">
        <v>43.96</v>
      </c>
      <c r="N52">
        <v>0</v>
      </c>
      <c r="O52">
        <v>0</v>
      </c>
    </row>
    <row r="53" spans="1:15" ht="15" x14ac:dyDescent="0.25">
      <c r="A53" t="s">
        <v>132</v>
      </c>
      <c r="B53" t="s">
        <v>132</v>
      </c>
      <c r="C53" t="s">
        <v>213</v>
      </c>
      <c r="D53" t="s">
        <v>137</v>
      </c>
      <c r="E53" t="s">
        <v>214</v>
      </c>
      <c r="F53" s="210">
        <v>100</v>
      </c>
      <c r="G53" s="210">
        <v>100</v>
      </c>
      <c r="H53" s="210">
        <v>0</v>
      </c>
      <c r="J53" s="210">
        <f t="shared" si="2"/>
        <v>100</v>
      </c>
      <c r="K53">
        <v>0</v>
      </c>
      <c r="L53">
        <v>0</v>
      </c>
      <c r="M53">
        <v>0</v>
      </c>
      <c r="N53">
        <v>0</v>
      </c>
      <c r="O53">
        <v>0</v>
      </c>
    </row>
    <row r="54" spans="1:15" ht="15" x14ac:dyDescent="0.25">
      <c r="A54" t="s">
        <v>132</v>
      </c>
      <c r="B54" t="s">
        <v>132</v>
      </c>
      <c r="C54" t="s">
        <v>215</v>
      </c>
      <c r="D54" t="s">
        <v>137</v>
      </c>
      <c r="E54" t="s">
        <v>216</v>
      </c>
      <c r="F54" s="210">
        <v>800</v>
      </c>
      <c r="G54" s="210">
        <v>800</v>
      </c>
      <c r="H54" s="210">
        <v>0</v>
      </c>
      <c r="J54" s="210">
        <f t="shared" si="2"/>
        <v>800</v>
      </c>
      <c r="K54">
        <v>0</v>
      </c>
      <c r="L54">
        <v>0</v>
      </c>
      <c r="M54">
        <v>0</v>
      </c>
      <c r="N54">
        <v>0</v>
      </c>
      <c r="O54">
        <v>0</v>
      </c>
    </row>
    <row r="55" spans="1:15" ht="15" x14ac:dyDescent="0.25">
      <c r="A55" t="s">
        <v>132</v>
      </c>
      <c r="B55" t="s">
        <v>132</v>
      </c>
      <c r="C55" t="s">
        <v>217</v>
      </c>
      <c r="D55" t="s">
        <v>137</v>
      </c>
      <c r="E55" t="s">
        <v>218</v>
      </c>
      <c r="F55" s="210">
        <v>400</v>
      </c>
      <c r="G55" s="210">
        <v>400</v>
      </c>
      <c r="H55" s="210">
        <v>200</v>
      </c>
      <c r="J55" s="210">
        <f t="shared" si="2"/>
        <v>400</v>
      </c>
      <c r="K55">
        <v>100</v>
      </c>
      <c r="L55">
        <v>0</v>
      </c>
      <c r="M55">
        <v>0</v>
      </c>
      <c r="N55">
        <v>100</v>
      </c>
      <c r="O55">
        <v>0</v>
      </c>
    </row>
    <row r="56" spans="1:15" ht="15" x14ac:dyDescent="0.25">
      <c r="A56" t="s">
        <v>132</v>
      </c>
      <c r="B56" t="s">
        <v>132</v>
      </c>
      <c r="C56" t="s">
        <v>219</v>
      </c>
      <c r="D56" t="s">
        <v>137</v>
      </c>
      <c r="E56" t="s">
        <v>220</v>
      </c>
      <c r="F56" s="210">
        <v>100</v>
      </c>
      <c r="G56" s="210">
        <v>100</v>
      </c>
      <c r="H56" s="210">
        <v>120</v>
      </c>
      <c r="I56" s="210">
        <v>20</v>
      </c>
      <c r="J56" s="210">
        <f t="shared" si="2"/>
        <v>120</v>
      </c>
      <c r="K56">
        <v>0</v>
      </c>
      <c r="L56">
        <v>0</v>
      </c>
      <c r="M56">
        <v>0</v>
      </c>
      <c r="N56">
        <v>120</v>
      </c>
      <c r="O56">
        <v>0</v>
      </c>
    </row>
    <row r="57" spans="1:15" ht="15" x14ac:dyDescent="0.25">
      <c r="A57" t="s">
        <v>132</v>
      </c>
      <c r="B57" t="s">
        <v>132</v>
      </c>
      <c r="C57" t="s">
        <v>221</v>
      </c>
      <c r="D57" t="s">
        <v>137</v>
      </c>
      <c r="E57" t="s">
        <v>222</v>
      </c>
      <c r="F57" s="210">
        <v>1410</v>
      </c>
      <c r="G57" s="210">
        <v>1410</v>
      </c>
      <c r="H57" s="210">
        <v>523.6</v>
      </c>
      <c r="I57" s="210">
        <v>-314.45999999999998</v>
      </c>
      <c r="J57" s="210">
        <f t="shared" si="2"/>
        <v>1095.54</v>
      </c>
      <c r="K57">
        <v>273.60000000000002</v>
      </c>
      <c r="L57">
        <v>0</v>
      </c>
      <c r="M57">
        <v>250</v>
      </c>
      <c r="N57">
        <v>0</v>
      </c>
      <c r="O57">
        <v>0</v>
      </c>
    </row>
    <row r="58" spans="1:15" ht="15" x14ac:dyDescent="0.25">
      <c r="A58" t="s">
        <v>132</v>
      </c>
      <c r="B58" t="s">
        <v>132</v>
      </c>
      <c r="C58" t="s">
        <v>221</v>
      </c>
      <c r="D58" t="s">
        <v>137</v>
      </c>
      <c r="E58" t="s">
        <v>223</v>
      </c>
      <c r="F58" s="210">
        <v>2400</v>
      </c>
      <c r="G58" s="210">
        <v>2400</v>
      </c>
      <c r="H58" s="210">
        <v>1000</v>
      </c>
      <c r="J58" s="210">
        <f t="shared" si="2"/>
        <v>2400</v>
      </c>
      <c r="K58">
        <v>200</v>
      </c>
      <c r="L58">
        <v>200</v>
      </c>
      <c r="M58">
        <v>200</v>
      </c>
      <c r="N58">
        <v>200</v>
      </c>
      <c r="O58">
        <v>200</v>
      </c>
    </row>
    <row r="59" spans="1:15" ht="15" x14ac:dyDescent="0.25">
      <c r="A59" t="s">
        <v>132</v>
      </c>
      <c r="B59" t="s">
        <v>132</v>
      </c>
      <c r="C59" t="s">
        <v>224</v>
      </c>
      <c r="D59" t="s">
        <v>137</v>
      </c>
      <c r="E59" t="s">
        <v>225</v>
      </c>
      <c r="F59" s="210">
        <v>100</v>
      </c>
      <c r="G59" s="210">
        <v>100</v>
      </c>
      <c r="H59" s="210">
        <v>45</v>
      </c>
      <c r="J59" s="210">
        <f t="shared" si="2"/>
        <v>100</v>
      </c>
      <c r="K59">
        <v>0</v>
      </c>
      <c r="L59">
        <v>0</v>
      </c>
      <c r="M59">
        <v>45</v>
      </c>
      <c r="N59">
        <v>0</v>
      </c>
      <c r="O59">
        <v>0</v>
      </c>
    </row>
    <row r="60" spans="1:15" ht="15" x14ac:dyDescent="0.25">
      <c r="A60" t="s">
        <v>132</v>
      </c>
      <c r="B60" t="s">
        <v>132</v>
      </c>
      <c r="C60" t="s">
        <v>226</v>
      </c>
      <c r="D60" t="s">
        <v>137</v>
      </c>
      <c r="E60" t="s">
        <v>227</v>
      </c>
      <c r="F60" s="210">
        <v>300</v>
      </c>
      <c r="G60" s="210">
        <v>300</v>
      </c>
      <c r="H60" s="210">
        <v>16</v>
      </c>
      <c r="J60" s="210">
        <f t="shared" si="2"/>
        <v>300</v>
      </c>
      <c r="K60">
        <v>0</v>
      </c>
      <c r="L60">
        <v>0</v>
      </c>
      <c r="M60">
        <v>16</v>
      </c>
      <c r="N60">
        <v>0</v>
      </c>
      <c r="O60">
        <v>0</v>
      </c>
    </row>
    <row r="61" spans="1:15" ht="15" x14ac:dyDescent="0.25">
      <c r="A61" t="s">
        <v>132</v>
      </c>
      <c r="B61" t="s">
        <v>132</v>
      </c>
      <c r="C61" t="s">
        <v>228</v>
      </c>
      <c r="D61" t="s">
        <v>137</v>
      </c>
      <c r="E61" t="s">
        <v>229</v>
      </c>
      <c r="F61" s="210">
        <v>500</v>
      </c>
      <c r="G61" s="210">
        <v>500</v>
      </c>
      <c r="H61" s="210">
        <v>398.25</v>
      </c>
      <c r="J61" s="210">
        <f t="shared" si="2"/>
        <v>500</v>
      </c>
      <c r="K61">
        <v>0</v>
      </c>
      <c r="L61">
        <v>398.25</v>
      </c>
      <c r="M61">
        <v>0</v>
      </c>
      <c r="N61">
        <v>0</v>
      </c>
      <c r="O61">
        <v>0</v>
      </c>
    </row>
    <row r="62" spans="1:15" ht="15" x14ac:dyDescent="0.25">
      <c r="A62" t="s">
        <v>132</v>
      </c>
      <c r="B62" t="s">
        <v>132</v>
      </c>
      <c r="C62" t="s">
        <v>230</v>
      </c>
      <c r="D62" t="s">
        <v>137</v>
      </c>
      <c r="E62" t="s">
        <v>231</v>
      </c>
      <c r="F62" s="210">
        <v>830</v>
      </c>
      <c r="G62" s="210">
        <v>830</v>
      </c>
      <c r="H62" s="210">
        <v>830</v>
      </c>
      <c r="J62" s="210">
        <f t="shared" si="2"/>
        <v>830</v>
      </c>
      <c r="K62">
        <v>830</v>
      </c>
      <c r="L62">
        <v>0</v>
      </c>
      <c r="M62">
        <v>0</v>
      </c>
      <c r="N62">
        <v>0</v>
      </c>
      <c r="O62">
        <v>0</v>
      </c>
    </row>
    <row r="63" spans="1:15" ht="15" x14ac:dyDescent="0.25">
      <c r="A63" t="s">
        <v>132</v>
      </c>
      <c r="B63" t="s">
        <v>132</v>
      </c>
      <c r="C63" t="s">
        <v>232</v>
      </c>
      <c r="D63" t="s">
        <v>137</v>
      </c>
      <c r="E63" t="s">
        <v>233</v>
      </c>
      <c r="F63" s="210">
        <v>450</v>
      </c>
      <c r="G63" s="210">
        <v>450</v>
      </c>
      <c r="H63" s="210">
        <v>141</v>
      </c>
      <c r="J63" s="210">
        <f t="shared" si="2"/>
        <v>450</v>
      </c>
      <c r="K63">
        <v>27</v>
      </c>
      <c r="L63">
        <v>21</v>
      </c>
      <c r="M63">
        <v>27</v>
      </c>
      <c r="N63">
        <v>24</v>
      </c>
      <c r="O63">
        <v>42</v>
      </c>
    </row>
    <row r="64" spans="1:15" ht="15" x14ac:dyDescent="0.25">
      <c r="A64" t="s">
        <v>132</v>
      </c>
      <c r="B64" t="s">
        <v>132</v>
      </c>
      <c r="C64" t="s">
        <v>234</v>
      </c>
      <c r="D64" t="s">
        <v>137</v>
      </c>
      <c r="E64" t="s">
        <v>235</v>
      </c>
      <c r="F64" s="210">
        <v>400</v>
      </c>
      <c r="G64" s="210">
        <v>400</v>
      </c>
      <c r="H64" s="210">
        <v>41.45</v>
      </c>
      <c r="J64" s="210">
        <f t="shared" si="2"/>
        <v>400</v>
      </c>
      <c r="K64">
        <v>0</v>
      </c>
      <c r="L64">
        <v>41.45</v>
      </c>
      <c r="M64">
        <v>0</v>
      </c>
      <c r="N64">
        <v>0</v>
      </c>
      <c r="O64">
        <v>0</v>
      </c>
    </row>
    <row r="65" spans="1:15" ht="15" x14ac:dyDescent="0.25">
      <c r="A65" t="s">
        <v>132</v>
      </c>
      <c r="B65" t="s">
        <v>236</v>
      </c>
      <c r="C65" t="s">
        <v>132</v>
      </c>
      <c r="D65" t="s">
        <v>132</v>
      </c>
      <c r="E65" t="s">
        <v>175</v>
      </c>
      <c r="F65" s="210">
        <v>24000</v>
      </c>
      <c r="G65" s="210">
        <v>24000</v>
      </c>
      <c r="H65" s="210">
        <v>9939.19</v>
      </c>
      <c r="I65" s="210">
        <f>SUM(I34:I64)</f>
        <v>0</v>
      </c>
      <c r="J65" s="210">
        <f>SUM(J34:J64)</f>
        <v>24000</v>
      </c>
      <c r="K65">
        <v>2983.9</v>
      </c>
      <c r="L65">
        <v>2011.85</v>
      </c>
      <c r="M65">
        <v>1726</v>
      </c>
      <c r="N65">
        <v>1761.11</v>
      </c>
      <c r="O65">
        <v>1456.33</v>
      </c>
    </row>
    <row r="66" spans="1:15" ht="15" x14ac:dyDescent="0.25">
      <c r="A66" t="s">
        <v>132</v>
      </c>
      <c r="B66" t="s">
        <v>237</v>
      </c>
      <c r="C66" t="s">
        <v>132</v>
      </c>
      <c r="D66" t="s">
        <v>132</v>
      </c>
      <c r="E66" t="s">
        <v>238</v>
      </c>
    </row>
    <row r="67" spans="1:15" ht="15" x14ac:dyDescent="0.25">
      <c r="A67" t="s">
        <v>132</v>
      </c>
      <c r="B67" t="s">
        <v>132</v>
      </c>
      <c r="C67" t="s">
        <v>176</v>
      </c>
      <c r="D67" t="s">
        <v>137</v>
      </c>
      <c r="E67" t="s">
        <v>239</v>
      </c>
      <c r="F67" s="210">
        <v>1080</v>
      </c>
      <c r="G67" s="210">
        <v>1080</v>
      </c>
      <c r="H67" s="210">
        <v>436</v>
      </c>
      <c r="I67" s="210">
        <v>-28</v>
      </c>
      <c r="J67" s="210">
        <f t="shared" ref="J67:J74" si="3">F67+I67</f>
        <v>1052</v>
      </c>
      <c r="K67">
        <v>84</v>
      </c>
      <c r="L67">
        <v>84</v>
      </c>
      <c r="M67">
        <v>84</v>
      </c>
      <c r="N67">
        <v>96</v>
      </c>
      <c r="O67">
        <v>88</v>
      </c>
    </row>
    <row r="68" spans="1:15" ht="15" x14ac:dyDescent="0.25">
      <c r="A68" t="s">
        <v>132</v>
      </c>
      <c r="B68" t="s">
        <v>132</v>
      </c>
      <c r="C68" t="s">
        <v>178</v>
      </c>
      <c r="D68" t="s">
        <v>137</v>
      </c>
      <c r="E68" t="s">
        <v>240</v>
      </c>
      <c r="F68" s="210">
        <v>110</v>
      </c>
      <c r="G68" s="210">
        <v>110</v>
      </c>
      <c r="H68" s="210">
        <v>43.6</v>
      </c>
      <c r="I68" s="210">
        <v>-4.5</v>
      </c>
      <c r="J68" s="210">
        <f t="shared" si="3"/>
        <v>105.5</v>
      </c>
      <c r="K68">
        <v>8.4</v>
      </c>
      <c r="L68">
        <v>8.4</v>
      </c>
      <c r="M68">
        <v>8.4</v>
      </c>
      <c r="N68">
        <v>9.6</v>
      </c>
      <c r="O68">
        <v>8.8000000000000007</v>
      </c>
    </row>
    <row r="69" spans="1:15" ht="15" x14ac:dyDescent="0.25">
      <c r="A69" t="s">
        <v>132</v>
      </c>
      <c r="B69" t="s">
        <v>132</v>
      </c>
      <c r="C69" t="s">
        <v>182</v>
      </c>
      <c r="D69" t="s">
        <v>137</v>
      </c>
      <c r="E69" t="s">
        <v>241</v>
      </c>
      <c r="F69" s="210">
        <v>20</v>
      </c>
      <c r="G69" s="210">
        <v>20</v>
      </c>
      <c r="H69" s="210">
        <v>6.08</v>
      </c>
      <c r="I69" s="210">
        <v>-5.31</v>
      </c>
      <c r="J69" s="210">
        <f t="shared" si="3"/>
        <v>14.690000000000001</v>
      </c>
      <c r="K69">
        <v>1.17</v>
      </c>
      <c r="L69">
        <v>1.17</v>
      </c>
      <c r="M69">
        <v>1.17</v>
      </c>
      <c r="N69">
        <v>1.34</v>
      </c>
      <c r="O69">
        <v>1.23</v>
      </c>
    </row>
    <row r="70" spans="1:15" ht="15" x14ac:dyDescent="0.25">
      <c r="A70" t="s">
        <v>132</v>
      </c>
      <c r="B70" t="s">
        <v>132</v>
      </c>
      <c r="C70" t="s">
        <v>184</v>
      </c>
      <c r="D70" t="s">
        <v>137</v>
      </c>
      <c r="E70" t="s">
        <v>242</v>
      </c>
      <c r="F70" s="210">
        <v>175</v>
      </c>
      <c r="G70" s="210">
        <v>175</v>
      </c>
      <c r="H70" s="210">
        <v>61.04</v>
      </c>
      <c r="I70" s="210">
        <v>-27.72</v>
      </c>
      <c r="J70" s="210">
        <f t="shared" si="3"/>
        <v>147.28</v>
      </c>
      <c r="K70">
        <v>11.76</v>
      </c>
      <c r="L70">
        <v>11.76</v>
      </c>
      <c r="M70">
        <v>11.76</v>
      </c>
      <c r="N70">
        <v>13.44</v>
      </c>
      <c r="O70">
        <v>12.32</v>
      </c>
    </row>
    <row r="71" spans="1:15" ht="15" x14ac:dyDescent="0.25">
      <c r="A71" t="s">
        <v>132</v>
      </c>
      <c r="B71" t="s">
        <v>132</v>
      </c>
      <c r="C71" t="s">
        <v>186</v>
      </c>
      <c r="D71" t="s">
        <v>137</v>
      </c>
      <c r="E71" t="s">
        <v>243</v>
      </c>
      <c r="F71" s="210">
        <v>10</v>
      </c>
      <c r="G71" s="210">
        <v>10</v>
      </c>
      <c r="H71" s="210">
        <v>3.47</v>
      </c>
      <c r="I71" s="210">
        <v>-1.63</v>
      </c>
      <c r="J71" s="210">
        <f t="shared" si="3"/>
        <v>8.370000000000001</v>
      </c>
      <c r="K71">
        <v>0.67</v>
      </c>
      <c r="L71">
        <v>0.67</v>
      </c>
      <c r="M71">
        <v>0.67</v>
      </c>
      <c r="N71">
        <v>0.76</v>
      </c>
      <c r="O71">
        <v>0.7</v>
      </c>
    </row>
    <row r="72" spans="1:15" ht="15" x14ac:dyDescent="0.25">
      <c r="A72" t="s">
        <v>132</v>
      </c>
      <c r="B72" t="s">
        <v>132</v>
      </c>
      <c r="C72" t="s">
        <v>192</v>
      </c>
      <c r="D72" t="s">
        <v>137</v>
      </c>
      <c r="E72" t="s">
        <v>244</v>
      </c>
      <c r="F72" s="210">
        <v>55</v>
      </c>
      <c r="G72" s="210">
        <v>55</v>
      </c>
      <c r="H72" s="210">
        <v>20.71</v>
      </c>
      <c r="I72" s="210">
        <v>-5.03</v>
      </c>
      <c r="J72" s="210">
        <f t="shared" si="3"/>
        <v>49.97</v>
      </c>
      <c r="K72">
        <v>3.99</v>
      </c>
      <c r="L72">
        <v>3.99</v>
      </c>
      <c r="M72">
        <v>3.99</v>
      </c>
      <c r="N72">
        <v>4.5599999999999996</v>
      </c>
      <c r="O72">
        <v>4.18</v>
      </c>
    </row>
    <row r="73" spans="1:15" ht="15" x14ac:dyDescent="0.25">
      <c r="A73" t="s">
        <v>132</v>
      </c>
      <c r="B73" t="s">
        <v>132</v>
      </c>
      <c r="C73" t="s">
        <v>224</v>
      </c>
      <c r="D73" t="s">
        <v>137</v>
      </c>
      <c r="E73" t="s">
        <v>245</v>
      </c>
      <c r="F73" s="210">
        <v>290</v>
      </c>
      <c r="G73" s="210">
        <v>290</v>
      </c>
      <c r="H73" s="210">
        <v>0</v>
      </c>
      <c r="I73" s="210">
        <v>110</v>
      </c>
      <c r="J73" s="210">
        <f t="shared" si="3"/>
        <v>400</v>
      </c>
      <c r="K73">
        <v>0</v>
      </c>
      <c r="L73">
        <v>0</v>
      </c>
      <c r="M73">
        <v>0</v>
      </c>
      <c r="N73">
        <v>0</v>
      </c>
      <c r="O73">
        <v>0</v>
      </c>
    </row>
    <row r="74" spans="1:15" ht="15" x14ac:dyDescent="0.25">
      <c r="A74" t="s">
        <v>132</v>
      </c>
      <c r="B74" t="s">
        <v>132</v>
      </c>
      <c r="C74" t="s">
        <v>226</v>
      </c>
      <c r="D74" t="s">
        <v>137</v>
      </c>
      <c r="E74" t="s">
        <v>246</v>
      </c>
      <c r="F74" s="210">
        <v>100</v>
      </c>
      <c r="G74" s="210">
        <v>100</v>
      </c>
      <c r="H74" s="210">
        <v>50.96</v>
      </c>
      <c r="I74" s="210">
        <v>12.19</v>
      </c>
      <c r="J74" s="210">
        <f t="shared" si="3"/>
        <v>112.19</v>
      </c>
      <c r="K74">
        <v>10.76</v>
      </c>
      <c r="L74">
        <v>12.58</v>
      </c>
      <c r="M74">
        <v>8.4</v>
      </c>
      <c r="N74">
        <v>11.72</v>
      </c>
      <c r="O74">
        <v>7.5</v>
      </c>
    </row>
    <row r="75" spans="1:15" ht="15" x14ac:dyDescent="0.25">
      <c r="A75" t="s">
        <v>132</v>
      </c>
      <c r="B75" t="s">
        <v>247</v>
      </c>
      <c r="C75" t="s">
        <v>132</v>
      </c>
      <c r="D75" t="s">
        <v>132</v>
      </c>
      <c r="E75" t="s">
        <v>238</v>
      </c>
      <c r="F75" s="210">
        <v>1840</v>
      </c>
      <c r="G75" s="210">
        <v>1840</v>
      </c>
      <c r="H75" s="210">
        <v>621.86</v>
      </c>
      <c r="I75" s="210">
        <f>SUM(I67:I74)</f>
        <v>50</v>
      </c>
      <c r="J75" s="210">
        <f>SUM(J67:J74)</f>
        <v>1890</v>
      </c>
      <c r="K75">
        <v>120.75</v>
      </c>
      <c r="L75">
        <v>122.57</v>
      </c>
      <c r="M75">
        <v>118.39</v>
      </c>
      <c r="N75">
        <v>137.41999999999999</v>
      </c>
      <c r="O75">
        <v>122.73</v>
      </c>
    </row>
    <row r="76" spans="1:15" ht="15" x14ac:dyDescent="0.25">
      <c r="A76" t="s">
        <v>132</v>
      </c>
      <c r="B76" t="s">
        <v>248</v>
      </c>
      <c r="C76" t="s">
        <v>132</v>
      </c>
      <c r="D76" t="s">
        <v>132</v>
      </c>
      <c r="E76" t="s">
        <v>249</v>
      </c>
    </row>
    <row r="77" spans="1:15" ht="15" x14ac:dyDescent="0.25">
      <c r="A77" t="s">
        <v>132</v>
      </c>
      <c r="B77" t="s">
        <v>132</v>
      </c>
      <c r="C77" t="s">
        <v>208</v>
      </c>
      <c r="D77" t="s">
        <v>137</v>
      </c>
      <c r="E77" t="s">
        <v>250</v>
      </c>
      <c r="F77" s="210">
        <v>180</v>
      </c>
      <c r="G77" s="210">
        <v>180</v>
      </c>
      <c r="H77" s="210">
        <v>0</v>
      </c>
      <c r="I77" s="210">
        <v>-80</v>
      </c>
      <c r="J77" s="210">
        <f t="shared" ref="J77:J87" si="4">F77+I77</f>
        <v>100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1:15" ht="15" x14ac:dyDescent="0.25">
      <c r="A78" t="s">
        <v>132</v>
      </c>
      <c r="B78" t="s">
        <v>132</v>
      </c>
      <c r="C78" t="s">
        <v>251</v>
      </c>
      <c r="D78" t="s">
        <v>137</v>
      </c>
      <c r="E78" t="s">
        <v>252</v>
      </c>
      <c r="F78" s="210">
        <v>100</v>
      </c>
      <c r="G78" s="210">
        <v>100</v>
      </c>
      <c r="H78" s="210">
        <v>0</v>
      </c>
      <c r="J78" s="210">
        <f t="shared" si="4"/>
        <v>100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ht="15" x14ac:dyDescent="0.25">
      <c r="C79" t="s">
        <v>251</v>
      </c>
      <c r="D79">
        <v>111</v>
      </c>
      <c r="E79" t="s">
        <v>252</v>
      </c>
      <c r="I79" s="210">
        <v>3000</v>
      </c>
      <c r="J79" s="210">
        <f t="shared" si="4"/>
        <v>3000</v>
      </c>
    </row>
    <row r="80" spans="1:15" ht="15" x14ac:dyDescent="0.25">
      <c r="A80" t="s">
        <v>132</v>
      </c>
      <c r="B80" t="s">
        <v>132</v>
      </c>
      <c r="C80" t="s">
        <v>211</v>
      </c>
      <c r="D80" t="s">
        <v>137</v>
      </c>
      <c r="E80" t="s">
        <v>253</v>
      </c>
      <c r="F80" s="210">
        <v>0</v>
      </c>
      <c r="G80" s="210">
        <v>0</v>
      </c>
      <c r="H80" s="210">
        <v>9</v>
      </c>
      <c r="I80" s="210">
        <v>9</v>
      </c>
      <c r="J80" s="210">
        <f t="shared" si="4"/>
        <v>9</v>
      </c>
      <c r="K80">
        <v>9</v>
      </c>
      <c r="L80">
        <v>0</v>
      </c>
      <c r="M80">
        <v>0</v>
      </c>
      <c r="N80">
        <v>0</v>
      </c>
      <c r="O80">
        <v>0</v>
      </c>
    </row>
    <row r="81" spans="1:15" ht="15" x14ac:dyDescent="0.25">
      <c r="A81" t="s">
        <v>132</v>
      </c>
      <c r="B81" t="s">
        <v>132</v>
      </c>
      <c r="C81" t="s">
        <v>254</v>
      </c>
      <c r="D81" t="s">
        <v>137</v>
      </c>
      <c r="E81" t="s">
        <v>255</v>
      </c>
      <c r="F81" s="210">
        <v>20</v>
      </c>
      <c r="G81" s="210">
        <v>20</v>
      </c>
      <c r="H81" s="210">
        <v>12.29</v>
      </c>
      <c r="J81" s="210">
        <f t="shared" si="4"/>
        <v>20</v>
      </c>
      <c r="K81">
        <v>0</v>
      </c>
      <c r="L81">
        <v>12.29</v>
      </c>
      <c r="M81">
        <v>0</v>
      </c>
      <c r="N81">
        <v>0</v>
      </c>
      <c r="O81">
        <v>0</v>
      </c>
    </row>
    <row r="82" spans="1:15" ht="15" x14ac:dyDescent="0.25">
      <c r="A82" t="s">
        <v>132</v>
      </c>
      <c r="B82" t="s">
        <v>132</v>
      </c>
      <c r="C82" t="s">
        <v>256</v>
      </c>
      <c r="D82" t="s">
        <v>137</v>
      </c>
      <c r="E82" t="s">
        <v>257</v>
      </c>
      <c r="F82" s="210">
        <v>260</v>
      </c>
      <c r="G82" s="210">
        <v>260</v>
      </c>
      <c r="H82" s="210">
        <v>60.42</v>
      </c>
      <c r="J82" s="210">
        <f t="shared" si="4"/>
        <v>260</v>
      </c>
      <c r="K82">
        <v>0</v>
      </c>
      <c r="L82">
        <v>60.42</v>
      </c>
      <c r="M82">
        <v>0</v>
      </c>
      <c r="N82">
        <v>0</v>
      </c>
      <c r="O82">
        <v>0</v>
      </c>
    </row>
    <row r="83" spans="1:15" ht="15" x14ac:dyDescent="0.25">
      <c r="A83" t="s">
        <v>132</v>
      </c>
      <c r="B83" t="s">
        <v>132</v>
      </c>
      <c r="C83" t="s">
        <v>256</v>
      </c>
      <c r="D83" t="s">
        <v>137</v>
      </c>
      <c r="E83" t="s">
        <v>258</v>
      </c>
      <c r="F83" s="210">
        <v>0</v>
      </c>
      <c r="G83" s="210">
        <v>0</v>
      </c>
      <c r="H83" s="210">
        <v>3.8</v>
      </c>
      <c r="I83" s="210">
        <v>3.8</v>
      </c>
      <c r="J83" s="210">
        <f t="shared" si="4"/>
        <v>3.8</v>
      </c>
      <c r="K83">
        <v>0</v>
      </c>
      <c r="L83">
        <v>3.8</v>
      </c>
      <c r="M83">
        <v>0</v>
      </c>
      <c r="N83">
        <v>0</v>
      </c>
      <c r="O83">
        <v>0</v>
      </c>
    </row>
    <row r="84" spans="1:15" ht="15" x14ac:dyDescent="0.25">
      <c r="A84" t="s">
        <v>132</v>
      </c>
      <c r="B84" t="s">
        <v>132</v>
      </c>
      <c r="C84" t="s">
        <v>259</v>
      </c>
      <c r="D84" t="s">
        <v>137</v>
      </c>
      <c r="E84" t="s">
        <v>260</v>
      </c>
      <c r="F84" s="210">
        <v>140</v>
      </c>
      <c r="G84" s="210">
        <v>140</v>
      </c>
      <c r="H84" s="210">
        <v>151.99</v>
      </c>
      <c r="I84" s="210">
        <v>11.99</v>
      </c>
      <c r="J84" s="210">
        <f t="shared" si="4"/>
        <v>151.99</v>
      </c>
      <c r="K84">
        <v>0</v>
      </c>
      <c r="L84">
        <v>0</v>
      </c>
      <c r="M84">
        <v>151.99</v>
      </c>
      <c r="N84">
        <v>0</v>
      </c>
      <c r="O84">
        <v>0</v>
      </c>
    </row>
    <row r="85" spans="1:15" ht="15" x14ac:dyDescent="0.25">
      <c r="A85" t="s">
        <v>132</v>
      </c>
      <c r="B85" t="s">
        <v>132</v>
      </c>
      <c r="C85" t="s">
        <v>261</v>
      </c>
      <c r="D85" t="s">
        <v>137</v>
      </c>
      <c r="E85" t="s">
        <v>262</v>
      </c>
      <c r="F85" s="210">
        <v>0</v>
      </c>
      <c r="G85" s="210">
        <v>0</v>
      </c>
      <c r="H85" s="210">
        <v>44.47</v>
      </c>
      <c r="I85" s="210">
        <v>44.47</v>
      </c>
      <c r="J85" s="210">
        <f t="shared" si="4"/>
        <v>44.47</v>
      </c>
      <c r="K85">
        <v>25.97</v>
      </c>
      <c r="L85">
        <v>6</v>
      </c>
      <c r="M85">
        <v>0</v>
      </c>
      <c r="N85">
        <v>12.5</v>
      </c>
      <c r="O85">
        <v>0</v>
      </c>
    </row>
    <row r="86" spans="1:15" ht="15" x14ac:dyDescent="0.25">
      <c r="A86" t="s">
        <v>132</v>
      </c>
      <c r="B86" t="s">
        <v>132</v>
      </c>
      <c r="C86" t="s">
        <v>215</v>
      </c>
      <c r="D86" t="s">
        <v>137</v>
      </c>
      <c r="E86" t="s">
        <v>263</v>
      </c>
      <c r="F86" s="210">
        <v>200</v>
      </c>
      <c r="G86" s="210">
        <v>200</v>
      </c>
      <c r="H86" s="210">
        <v>0</v>
      </c>
      <c r="I86" s="210">
        <v>-44.47</v>
      </c>
      <c r="J86" s="210">
        <f t="shared" si="4"/>
        <v>155.53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1:15" ht="15" x14ac:dyDescent="0.25">
      <c r="A87" t="s">
        <v>132</v>
      </c>
      <c r="B87" t="s">
        <v>132</v>
      </c>
      <c r="C87" t="s">
        <v>264</v>
      </c>
      <c r="D87" t="s">
        <v>137</v>
      </c>
      <c r="E87" t="s">
        <v>265</v>
      </c>
      <c r="F87" s="210">
        <v>200</v>
      </c>
      <c r="G87" s="210">
        <v>200</v>
      </c>
      <c r="H87" s="210">
        <v>0</v>
      </c>
      <c r="J87" s="210">
        <f t="shared" si="4"/>
        <v>200</v>
      </c>
      <c r="K87">
        <v>0</v>
      </c>
      <c r="L87">
        <v>0</v>
      </c>
      <c r="M87">
        <v>0</v>
      </c>
      <c r="N87">
        <v>0</v>
      </c>
      <c r="O87">
        <v>0</v>
      </c>
    </row>
    <row r="88" spans="1:15" ht="15" x14ac:dyDescent="0.25">
      <c r="A88" t="s">
        <v>132</v>
      </c>
      <c r="B88" t="s">
        <v>266</v>
      </c>
      <c r="C88" t="s">
        <v>132</v>
      </c>
      <c r="D88" t="s">
        <v>132</v>
      </c>
      <c r="E88" t="s">
        <v>249</v>
      </c>
      <c r="F88" s="210">
        <v>1100</v>
      </c>
      <c r="G88" s="210">
        <v>1100</v>
      </c>
      <c r="H88" s="210">
        <f t="shared" ref="H88:I88" si="5">SUM(H77:H87)</f>
        <v>281.97000000000003</v>
      </c>
      <c r="I88" s="210">
        <f t="shared" si="5"/>
        <v>2944.79</v>
      </c>
      <c r="J88" s="210">
        <f>SUM(J77:J87)</f>
        <v>4044.79</v>
      </c>
      <c r="K88">
        <v>34.97</v>
      </c>
      <c r="L88">
        <v>82.51</v>
      </c>
      <c r="M88">
        <v>151.99</v>
      </c>
      <c r="N88">
        <v>12.5</v>
      </c>
      <c r="O88">
        <v>0</v>
      </c>
    </row>
    <row r="89" spans="1:15" ht="15" x14ac:dyDescent="0.25">
      <c r="A89" t="s">
        <v>132</v>
      </c>
      <c r="B89" t="s">
        <v>267</v>
      </c>
      <c r="C89" t="s">
        <v>132</v>
      </c>
      <c r="D89" t="s">
        <v>132</v>
      </c>
      <c r="E89" t="s">
        <v>268</v>
      </c>
    </row>
    <row r="90" spans="1:15" ht="15" x14ac:dyDescent="0.25">
      <c r="A90" t="s">
        <v>132</v>
      </c>
      <c r="B90" t="s">
        <v>132</v>
      </c>
      <c r="C90" t="s">
        <v>215</v>
      </c>
      <c r="D90" t="s">
        <v>137</v>
      </c>
      <c r="E90" t="s">
        <v>269</v>
      </c>
      <c r="F90" s="210">
        <v>500</v>
      </c>
      <c r="G90" s="210">
        <v>500</v>
      </c>
      <c r="H90" s="210">
        <v>0</v>
      </c>
      <c r="I90" s="210">
        <v>0</v>
      </c>
      <c r="J90" s="210">
        <f t="shared" ref="J90" si="6">F90+I90</f>
        <v>500</v>
      </c>
      <c r="K90">
        <v>0</v>
      </c>
      <c r="L90">
        <v>0</v>
      </c>
      <c r="M90">
        <v>0</v>
      </c>
      <c r="N90">
        <v>0</v>
      </c>
      <c r="O90">
        <v>0</v>
      </c>
    </row>
    <row r="91" spans="1:15" ht="15" x14ac:dyDescent="0.25">
      <c r="A91" t="s">
        <v>132</v>
      </c>
      <c r="B91" t="s">
        <v>270</v>
      </c>
      <c r="C91" t="s">
        <v>132</v>
      </c>
      <c r="D91" t="s">
        <v>132</v>
      </c>
      <c r="E91" t="s">
        <v>268</v>
      </c>
      <c r="F91" s="210">
        <v>500</v>
      </c>
      <c r="G91" s="210">
        <v>500</v>
      </c>
      <c r="H91" s="210">
        <v>0</v>
      </c>
      <c r="I91" s="210">
        <f>SUM(I90)</f>
        <v>0</v>
      </c>
      <c r="J91" s="210">
        <f>SUM(J90)</f>
        <v>500</v>
      </c>
      <c r="K91">
        <v>0</v>
      </c>
      <c r="L91">
        <v>0</v>
      </c>
      <c r="M91">
        <v>0</v>
      </c>
      <c r="N91">
        <v>0</v>
      </c>
      <c r="O91">
        <v>0</v>
      </c>
    </row>
    <row r="92" spans="1:15" ht="15" x14ac:dyDescent="0.25">
      <c r="A92" t="s">
        <v>132</v>
      </c>
      <c r="B92" t="s">
        <v>271</v>
      </c>
      <c r="C92" t="s">
        <v>132</v>
      </c>
      <c r="D92" t="s">
        <v>132</v>
      </c>
      <c r="E92" t="s">
        <v>272</v>
      </c>
    </row>
    <row r="93" spans="1:15" ht="15" x14ac:dyDescent="0.25">
      <c r="A93" t="s">
        <v>132</v>
      </c>
      <c r="B93" t="s">
        <v>132</v>
      </c>
      <c r="C93" t="s">
        <v>221</v>
      </c>
      <c r="D93" t="s">
        <v>137</v>
      </c>
      <c r="E93" t="s">
        <v>273</v>
      </c>
      <c r="F93" s="210">
        <v>3050</v>
      </c>
      <c r="G93" s="210">
        <v>3050</v>
      </c>
      <c r="H93" s="210">
        <v>630.77</v>
      </c>
      <c r="I93" s="210">
        <v>0</v>
      </c>
      <c r="J93" s="210">
        <f t="shared" ref="J93:J95" si="7">F93+I93</f>
        <v>3050</v>
      </c>
      <c r="K93">
        <v>275.27</v>
      </c>
      <c r="L93">
        <v>126</v>
      </c>
      <c r="M93">
        <v>108</v>
      </c>
      <c r="N93">
        <v>121.5</v>
      </c>
      <c r="O93">
        <v>0</v>
      </c>
    </row>
    <row r="94" spans="1:15" ht="15" x14ac:dyDescent="0.25">
      <c r="A94" t="s">
        <v>132</v>
      </c>
      <c r="B94" t="s">
        <v>132</v>
      </c>
      <c r="C94" t="s">
        <v>224</v>
      </c>
      <c r="D94" t="s">
        <v>169</v>
      </c>
      <c r="E94" t="s">
        <v>274</v>
      </c>
      <c r="F94" s="210">
        <v>0</v>
      </c>
      <c r="G94" s="210">
        <v>0</v>
      </c>
      <c r="H94" s="210">
        <v>17251</v>
      </c>
      <c r="I94" s="210">
        <v>17251</v>
      </c>
      <c r="J94" s="210">
        <f t="shared" si="7"/>
        <v>17251</v>
      </c>
      <c r="K94">
        <v>17251</v>
      </c>
      <c r="L94">
        <v>0</v>
      </c>
      <c r="M94">
        <v>0</v>
      </c>
      <c r="N94">
        <v>0</v>
      </c>
      <c r="O94">
        <v>0</v>
      </c>
    </row>
    <row r="95" spans="1:15" ht="15" x14ac:dyDescent="0.25">
      <c r="A95" t="s">
        <v>132</v>
      </c>
      <c r="B95" t="s">
        <v>132</v>
      </c>
      <c r="C95" t="s">
        <v>226</v>
      </c>
      <c r="D95" t="s">
        <v>137</v>
      </c>
      <c r="E95" t="s">
        <v>275</v>
      </c>
      <c r="F95" s="210">
        <v>150</v>
      </c>
      <c r="G95" s="210">
        <v>150</v>
      </c>
      <c r="H95" s="210">
        <v>43.61</v>
      </c>
      <c r="I95" s="210">
        <v>0</v>
      </c>
      <c r="J95" s="210">
        <f t="shared" si="7"/>
        <v>150</v>
      </c>
      <c r="K95">
        <v>19.82</v>
      </c>
      <c r="L95">
        <v>8.3699999999999992</v>
      </c>
      <c r="M95">
        <v>7.26</v>
      </c>
      <c r="N95">
        <v>8.16</v>
      </c>
      <c r="O95">
        <v>0</v>
      </c>
    </row>
    <row r="96" spans="1:15" ht="15" x14ac:dyDescent="0.25">
      <c r="A96" t="s">
        <v>132</v>
      </c>
      <c r="B96" t="s">
        <v>276</v>
      </c>
      <c r="C96" t="s">
        <v>132</v>
      </c>
      <c r="D96" t="s">
        <v>132</v>
      </c>
      <c r="E96" t="s">
        <v>272</v>
      </c>
      <c r="F96" s="210">
        <v>3200</v>
      </c>
      <c r="G96" s="210">
        <v>3200</v>
      </c>
      <c r="H96" s="210">
        <v>17925.38</v>
      </c>
      <c r="I96" s="210">
        <f>SUM(I93:I95)</f>
        <v>17251</v>
      </c>
      <c r="J96" s="210">
        <f>SUM(J93:J95)</f>
        <v>20451</v>
      </c>
      <c r="K96">
        <v>17546.09</v>
      </c>
      <c r="L96">
        <v>134.37</v>
      </c>
      <c r="M96">
        <v>115.26</v>
      </c>
      <c r="N96">
        <v>129.66</v>
      </c>
      <c r="O96">
        <v>0</v>
      </c>
    </row>
    <row r="97" spans="1:15" ht="15" x14ac:dyDescent="0.25">
      <c r="A97" t="s">
        <v>132</v>
      </c>
      <c r="B97" t="s">
        <v>277</v>
      </c>
      <c r="C97" t="s">
        <v>132</v>
      </c>
      <c r="D97" t="s">
        <v>132</v>
      </c>
      <c r="E97" t="s">
        <v>278</v>
      </c>
    </row>
    <row r="98" spans="1:15" ht="15" x14ac:dyDescent="0.25">
      <c r="A98" t="s">
        <v>132</v>
      </c>
      <c r="B98" t="s">
        <v>132</v>
      </c>
      <c r="C98" t="s">
        <v>184</v>
      </c>
      <c r="D98" t="s">
        <v>137</v>
      </c>
      <c r="E98" t="s">
        <v>279</v>
      </c>
      <c r="F98" s="210">
        <v>140</v>
      </c>
      <c r="G98" s="210">
        <v>140</v>
      </c>
      <c r="H98" s="210">
        <v>97.93</v>
      </c>
      <c r="J98" s="210">
        <f t="shared" ref="J98:J106" si="8">F98+I98</f>
        <v>140</v>
      </c>
      <c r="K98">
        <v>62.02</v>
      </c>
      <c r="L98">
        <v>14.91</v>
      </c>
      <c r="M98">
        <v>6.3</v>
      </c>
      <c r="N98">
        <v>2.1</v>
      </c>
      <c r="O98">
        <v>12.6</v>
      </c>
    </row>
    <row r="99" spans="1:15" ht="15" x14ac:dyDescent="0.25">
      <c r="A99" t="s">
        <v>132</v>
      </c>
      <c r="B99" t="s">
        <v>132</v>
      </c>
      <c r="C99" t="s">
        <v>186</v>
      </c>
      <c r="D99" t="s">
        <v>137</v>
      </c>
      <c r="E99" t="s">
        <v>280</v>
      </c>
      <c r="F99" s="210">
        <v>10</v>
      </c>
      <c r="G99" s="210">
        <v>10</v>
      </c>
      <c r="H99" s="210">
        <v>5.59</v>
      </c>
      <c r="J99" s="210">
        <f t="shared" si="8"/>
        <v>10</v>
      </c>
      <c r="K99">
        <v>3.54</v>
      </c>
      <c r="L99">
        <v>0.85</v>
      </c>
      <c r="M99">
        <v>0.36</v>
      </c>
      <c r="N99">
        <v>0.12</v>
      </c>
      <c r="O99">
        <v>0.72</v>
      </c>
    </row>
    <row r="100" spans="1:15" ht="15" x14ac:dyDescent="0.25">
      <c r="A100" t="s">
        <v>132</v>
      </c>
      <c r="B100" t="s">
        <v>132</v>
      </c>
      <c r="C100" t="s">
        <v>192</v>
      </c>
      <c r="D100" t="s">
        <v>137</v>
      </c>
      <c r="E100" t="s">
        <v>281</v>
      </c>
      <c r="F100" s="210">
        <v>50</v>
      </c>
      <c r="G100" s="210">
        <v>50</v>
      </c>
      <c r="H100" s="210">
        <v>33.19</v>
      </c>
      <c r="J100" s="210">
        <f t="shared" si="8"/>
        <v>50</v>
      </c>
      <c r="K100">
        <v>21.03</v>
      </c>
      <c r="L100">
        <v>5.05</v>
      </c>
      <c r="M100">
        <v>2.13</v>
      </c>
      <c r="N100">
        <v>0.71</v>
      </c>
      <c r="O100">
        <v>4.2699999999999996</v>
      </c>
    </row>
    <row r="101" spans="1:15" ht="15" x14ac:dyDescent="0.25">
      <c r="A101" t="s">
        <v>132</v>
      </c>
      <c r="B101" t="s">
        <v>132</v>
      </c>
      <c r="C101" t="s">
        <v>208</v>
      </c>
      <c r="D101" t="s">
        <v>137</v>
      </c>
      <c r="E101" t="s">
        <v>282</v>
      </c>
      <c r="F101" s="210">
        <v>100</v>
      </c>
      <c r="G101" s="210">
        <v>100</v>
      </c>
      <c r="H101" s="210">
        <v>37.200000000000003</v>
      </c>
      <c r="J101" s="210">
        <f t="shared" si="8"/>
        <v>100</v>
      </c>
      <c r="K101">
        <v>0</v>
      </c>
      <c r="L101">
        <v>0</v>
      </c>
      <c r="M101">
        <v>0</v>
      </c>
      <c r="N101">
        <v>4</v>
      </c>
      <c r="O101">
        <v>33.200000000000003</v>
      </c>
    </row>
    <row r="102" spans="1:15" ht="15" x14ac:dyDescent="0.25">
      <c r="A102" t="s">
        <v>132</v>
      </c>
      <c r="B102" t="s">
        <v>132</v>
      </c>
      <c r="C102" t="s">
        <v>254</v>
      </c>
      <c r="D102" t="s">
        <v>137</v>
      </c>
      <c r="E102" t="s">
        <v>283</v>
      </c>
      <c r="F102" s="210">
        <v>150</v>
      </c>
      <c r="G102" s="210">
        <v>150</v>
      </c>
      <c r="H102" s="210">
        <v>13.4</v>
      </c>
      <c r="J102" s="210">
        <f t="shared" si="8"/>
        <v>150</v>
      </c>
      <c r="K102">
        <v>0</v>
      </c>
      <c r="L102">
        <v>0</v>
      </c>
      <c r="M102">
        <v>0</v>
      </c>
      <c r="N102">
        <v>0</v>
      </c>
      <c r="O102">
        <v>13.4</v>
      </c>
    </row>
    <row r="103" spans="1:15" ht="15" x14ac:dyDescent="0.25">
      <c r="A103" t="s">
        <v>132</v>
      </c>
      <c r="B103" t="s">
        <v>132</v>
      </c>
      <c r="C103" t="s">
        <v>256</v>
      </c>
      <c r="D103" t="s">
        <v>137</v>
      </c>
      <c r="E103" t="s">
        <v>284</v>
      </c>
      <c r="F103" s="210">
        <v>300</v>
      </c>
      <c r="G103" s="210">
        <v>300</v>
      </c>
      <c r="H103" s="210">
        <v>61.68</v>
      </c>
      <c r="J103" s="210">
        <f t="shared" si="8"/>
        <v>300</v>
      </c>
      <c r="K103">
        <v>41.75</v>
      </c>
      <c r="L103">
        <v>19.93</v>
      </c>
      <c r="M103">
        <v>0</v>
      </c>
      <c r="N103">
        <v>0</v>
      </c>
      <c r="O103">
        <v>0</v>
      </c>
    </row>
    <row r="104" spans="1:15" ht="15" x14ac:dyDescent="0.25">
      <c r="A104" t="s">
        <v>132</v>
      </c>
      <c r="B104" t="s">
        <v>132</v>
      </c>
      <c r="C104" t="s">
        <v>285</v>
      </c>
      <c r="D104" t="s">
        <v>137</v>
      </c>
      <c r="E104" t="s">
        <v>286</v>
      </c>
      <c r="F104" s="210">
        <v>500</v>
      </c>
      <c r="G104" s="210">
        <v>500</v>
      </c>
      <c r="H104" s="210">
        <v>11.43</v>
      </c>
      <c r="J104" s="210">
        <f t="shared" si="8"/>
        <v>500</v>
      </c>
      <c r="K104">
        <v>11.43</v>
      </c>
      <c r="L104">
        <v>0</v>
      </c>
      <c r="M104">
        <v>0</v>
      </c>
      <c r="N104">
        <v>0</v>
      </c>
      <c r="O104">
        <v>0</v>
      </c>
    </row>
    <row r="105" spans="1:15" ht="15" x14ac:dyDescent="0.25">
      <c r="A105" t="s">
        <v>132</v>
      </c>
      <c r="B105" t="s">
        <v>132</v>
      </c>
      <c r="C105" t="s">
        <v>287</v>
      </c>
      <c r="D105" t="s">
        <v>137</v>
      </c>
      <c r="E105" t="s">
        <v>288</v>
      </c>
      <c r="F105" s="210">
        <v>100</v>
      </c>
      <c r="G105" s="210">
        <v>100</v>
      </c>
      <c r="H105" s="210">
        <v>0</v>
      </c>
      <c r="J105" s="210">
        <f t="shared" si="8"/>
        <v>100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ht="15" x14ac:dyDescent="0.25">
      <c r="A106" t="s">
        <v>132</v>
      </c>
      <c r="B106" t="s">
        <v>132</v>
      </c>
      <c r="C106" t="s">
        <v>232</v>
      </c>
      <c r="D106" t="s">
        <v>137</v>
      </c>
      <c r="E106" t="s">
        <v>289</v>
      </c>
      <c r="F106" s="210">
        <v>1000</v>
      </c>
      <c r="G106" s="210">
        <v>1000</v>
      </c>
      <c r="H106" s="210">
        <v>699.5</v>
      </c>
      <c r="J106" s="210">
        <f t="shared" si="8"/>
        <v>1000</v>
      </c>
      <c r="K106">
        <v>443</v>
      </c>
      <c r="L106">
        <v>106.5</v>
      </c>
      <c r="M106">
        <v>45</v>
      </c>
      <c r="N106">
        <v>15</v>
      </c>
      <c r="O106">
        <v>90</v>
      </c>
    </row>
    <row r="107" spans="1:15" ht="15" x14ac:dyDescent="0.25">
      <c r="A107" t="s">
        <v>132</v>
      </c>
      <c r="B107" t="s">
        <v>290</v>
      </c>
      <c r="C107" t="s">
        <v>132</v>
      </c>
      <c r="D107" t="s">
        <v>132</v>
      </c>
      <c r="E107" t="s">
        <v>278</v>
      </c>
      <c r="F107" s="210">
        <v>2350</v>
      </c>
      <c r="G107" s="210">
        <v>2350</v>
      </c>
      <c r="H107" s="210">
        <v>959.92</v>
      </c>
      <c r="I107" s="210">
        <f>SUM(I98:I106)</f>
        <v>0</v>
      </c>
      <c r="J107" s="210">
        <f>SUM(J98:J106)</f>
        <v>2350</v>
      </c>
      <c r="K107">
        <v>582.77</v>
      </c>
      <c r="L107">
        <v>147.24</v>
      </c>
      <c r="M107">
        <v>53.79</v>
      </c>
      <c r="N107">
        <v>21.93</v>
      </c>
      <c r="O107">
        <v>154.19</v>
      </c>
    </row>
    <row r="108" spans="1:15" ht="15" x14ac:dyDescent="0.25">
      <c r="A108" t="s">
        <v>132</v>
      </c>
      <c r="B108" t="s">
        <v>291</v>
      </c>
      <c r="C108" t="s">
        <v>132</v>
      </c>
      <c r="D108" t="s">
        <v>132</v>
      </c>
      <c r="E108" t="s">
        <v>292</v>
      </c>
    </row>
    <row r="109" spans="1:15" ht="15" x14ac:dyDescent="0.25">
      <c r="A109" t="s">
        <v>132</v>
      </c>
      <c r="B109" t="s">
        <v>132</v>
      </c>
      <c r="C109" t="s">
        <v>194</v>
      </c>
      <c r="D109" t="s">
        <v>137</v>
      </c>
      <c r="E109" t="s">
        <v>293</v>
      </c>
      <c r="F109" s="210">
        <v>1540</v>
      </c>
      <c r="G109" s="210">
        <v>1540</v>
      </c>
      <c r="H109" s="210">
        <v>616</v>
      </c>
      <c r="J109" s="210">
        <f t="shared" ref="J109:J111" si="9">F109+I109</f>
        <v>1540</v>
      </c>
      <c r="K109">
        <v>0</v>
      </c>
      <c r="L109">
        <v>616</v>
      </c>
      <c r="M109">
        <v>0</v>
      </c>
      <c r="N109">
        <v>0</v>
      </c>
      <c r="O109">
        <v>0</v>
      </c>
    </row>
    <row r="110" spans="1:15" ht="15" x14ac:dyDescent="0.25">
      <c r="A110" t="s">
        <v>132</v>
      </c>
      <c r="B110" t="s">
        <v>132</v>
      </c>
      <c r="C110" t="s">
        <v>215</v>
      </c>
      <c r="D110" t="s">
        <v>137</v>
      </c>
      <c r="E110" t="s">
        <v>294</v>
      </c>
      <c r="F110" s="210">
        <v>960</v>
      </c>
      <c r="G110" s="210">
        <v>960</v>
      </c>
      <c r="H110" s="210">
        <v>0</v>
      </c>
      <c r="I110" s="210">
        <v>-960</v>
      </c>
      <c r="J110" s="210">
        <f t="shared" si="9"/>
        <v>0</v>
      </c>
      <c r="K110">
        <v>0</v>
      </c>
      <c r="L110">
        <v>0</v>
      </c>
      <c r="M110">
        <v>0</v>
      </c>
      <c r="N110">
        <v>0</v>
      </c>
      <c r="O110">
        <v>0</v>
      </c>
    </row>
    <row r="111" spans="1:15" ht="15" x14ac:dyDescent="0.25">
      <c r="A111" t="s">
        <v>132</v>
      </c>
      <c r="B111" t="s">
        <v>132</v>
      </c>
      <c r="C111" t="s">
        <v>215</v>
      </c>
      <c r="D111" t="s">
        <v>137</v>
      </c>
      <c r="E111" t="s">
        <v>294</v>
      </c>
      <c r="F111" s="210">
        <v>0</v>
      </c>
      <c r="G111" s="210">
        <v>0</v>
      </c>
      <c r="H111" s="210">
        <v>320</v>
      </c>
      <c r="I111" s="210">
        <v>960</v>
      </c>
      <c r="J111" s="210">
        <f t="shared" si="9"/>
        <v>960</v>
      </c>
      <c r="K111">
        <v>80</v>
      </c>
      <c r="L111">
        <v>80</v>
      </c>
      <c r="M111">
        <v>80</v>
      </c>
      <c r="N111">
        <v>80</v>
      </c>
      <c r="O111">
        <v>0</v>
      </c>
    </row>
    <row r="112" spans="1:15" ht="15" x14ac:dyDescent="0.25">
      <c r="A112" t="s">
        <v>132</v>
      </c>
      <c r="B112" t="s">
        <v>295</v>
      </c>
      <c r="C112" t="s">
        <v>132</v>
      </c>
      <c r="D112" t="s">
        <v>132</v>
      </c>
      <c r="E112" t="s">
        <v>292</v>
      </c>
      <c r="F112" s="210">
        <v>2500</v>
      </c>
      <c r="G112" s="210">
        <v>2500</v>
      </c>
      <c r="H112" s="210">
        <v>936</v>
      </c>
      <c r="I112" s="210">
        <f>SUM(I109:I111)</f>
        <v>0</v>
      </c>
      <c r="J112" s="210">
        <f>SUM(J109:J111)</f>
        <v>2500</v>
      </c>
      <c r="K112">
        <v>80</v>
      </c>
      <c r="L112">
        <v>696</v>
      </c>
      <c r="M112">
        <v>80</v>
      </c>
      <c r="N112">
        <v>80</v>
      </c>
      <c r="O112">
        <v>0</v>
      </c>
    </row>
    <row r="113" spans="1:15" ht="15" x14ac:dyDescent="0.25">
      <c r="A113" t="s">
        <v>132</v>
      </c>
      <c r="B113" t="s">
        <v>296</v>
      </c>
      <c r="C113" t="s">
        <v>132</v>
      </c>
      <c r="D113" t="s">
        <v>132</v>
      </c>
      <c r="E113" t="s">
        <v>297</v>
      </c>
    </row>
    <row r="114" spans="1:15" ht="15" x14ac:dyDescent="0.25">
      <c r="A114" t="s">
        <v>132</v>
      </c>
      <c r="B114" t="s">
        <v>132</v>
      </c>
      <c r="C114" t="s">
        <v>204</v>
      </c>
      <c r="D114" t="s">
        <v>137</v>
      </c>
      <c r="E114" t="s">
        <v>298</v>
      </c>
      <c r="F114" s="210">
        <v>0</v>
      </c>
      <c r="G114" s="210">
        <v>0</v>
      </c>
      <c r="H114" s="210">
        <v>220</v>
      </c>
      <c r="I114" s="210">
        <v>220</v>
      </c>
      <c r="J114" s="210">
        <f t="shared" ref="J114" si="10">F114+I114</f>
        <v>220</v>
      </c>
      <c r="K114">
        <v>0</v>
      </c>
      <c r="L114">
        <v>0</v>
      </c>
      <c r="M114">
        <v>220</v>
      </c>
      <c r="N114">
        <v>0</v>
      </c>
      <c r="O114">
        <v>0</v>
      </c>
    </row>
    <row r="115" spans="1:15" ht="15" x14ac:dyDescent="0.25">
      <c r="A115" t="s">
        <v>132</v>
      </c>
      <c r="B115" t="s">
        <v>299</v>
      </c>
      <c r="C115" t="s">
        <v>132</v>
      </c>
      <c r="D115" t="s">
        <v>132</v>
      </c>
      <c r="E115" t="s">
        <v>297</v>
      </c>
      <c r="F115" s="210">
        <v>0</v>
      </c>
      <c r="G115" s="210">
        <v>0</v>
      </c>
      <c r="H115" s="210">
        <v>220</v>
      </c>
      <c r="I115" s="210">
        <f>SUM(I114)</f>
        <v>220</v>
      </c>
      <c r="J115" s="210">
        <f>SUM(J114)</f>
        <v>220</v>
      </c>
      <c r="K115">
        <v>0</v>
      </c>
      <c r="L115">
        <v>0</v>
      </c>
      <c r="M115">
        <v>220</v>
      </c>
      <c r="N115">
        <v>0</v>
      </c>
      <c r="O115">
        <v>0</v>
      </c>
    </row>
    <row r="116" spans="1:15" ht="15" x14ac:dyDescent="0.25">
      <c r="A116" t="s">
        <v>132</v>
      </c>
      <c r="B116" t="s">
        <v>300</v>
      </c>
      <c r="C116" t="s">
        <v>132</v>
      </c>
      <c r="D116" t="s">
        <v>132</v>
      </c>
      <c r="E116" t="s">
        <v>301</v>
      </c>
    </row>
    <row r="117" spans="1:15" ht="15" x14ac:dyDescent="0.25">
      <c r="A117" t="s">
        <v>132</v>
      </c>
      <c r="B117" t="s">
        <v>132</v>
      </c>
      <c r="C117" t="s">
        <v>178</v>
      </c>
      <c r="D117" t="s">
        <v>137</v>
      </c>
      <c r="E117" t="s">
        <v>302</v>
      </c>
      <c r="F117" s="210">
        <v>0</v>
      </c>
      <c r="G117" s="210">
        <v>0</v>
      </c>
      <c r="H117" s="210">
        <v>6.8</v>
      </c>
      <c r="I117" s="210">
        <v>6.8</v>
      </c>
      <c r="J117" s="210">
        <f t="shared" ref="J117:J137" si="11">F117+I117</f>
        <v>6.8</v>
      </c>
      <c r="K117">
        <v>0</v>
      </c>
      <c r="L117">
        <v>5</v>
      </c>
      <c r="M117">
        <v>1.8</v>
      </c>
      <c r="N117">
        <v>0</v>
      </c>
      <c r="O117">
        <v>0</v>
      </c>
    </row>
    <row r="118" spans="1:15" ht="15" x14ac:dyDescent="0.25">
      <c r="A118" t="s">
        <v>132</v>
      </c>
      <c r="B118" t="s">
        <v>132</v>
      </c>
      <c r="C118" t="s">
        <v>178</v>
      </c>
      <c r="D118" t="s">
        <v>137</v>
      </c>
      <c r="E118" t="s">
        <v>303</v>
      </c>
      <c r="F118" s="210">
        <v>0</v>
      </c>
      <c r="G118" s="210">
        <v>0</v>
      </c>
      <c r="H118" s="210">
        <v>4.2</v>
      </c>
      <c r="I118" s="210">
        <v>14</v>
      </c>
      <c r="J118" s="210">
        <f t="shared" si="11"/>
        <v>14</v>
      </c>
      <c r="K118">
        <v>0</v>
      </c>
      <c r="L118">
        <v>0</v>
      </c>
      <c r="M118">
        <v>0</v>
      </c>
      <c r="N118">
        <v>2.4</v>
      </c>
      <c r="O118">
        <v>1.8</v>
      </c>
    </row>
    <row r="119" spans="1:15" ht="15" x14ac:dyDescent="0.25">
      <c r="A119" t="s">
        <v>132</v>
      </c>
      <c r="B119" t="s">
        <v>132</v>
      </c>
      <c r="C119" t="s">
        <v>182</v>
      </c>
      <c r="D119" t="s">
        <v>137</v>
      </c>
      <c r="E119" t="s">
        <v>304</v>
      </c>
      <c r="F119" s="210">
        <v>0</v>
      </c>
      <c r="G119" s="210">
        <v>0</v>
      </c>
      <c r="H119" s="210">
        <v>0.83</v>
      </c>
      <c r="I119" s="210">
        <v>2</v>
      </c>
      <c r="J119" s="210">
        <f t="shared" si="11"/>
        <v>2</v>
      </c>
      <c r="K119">
        <v>0</v>
      </c>
      <c r="L119">
        <v>0</v>
      </c>
      <c r="M119">
        <v>0.25</v>
      </c>
      <c r="N119">
        <v>0.33</v>
      </c>
      <c r="O119">
        <v>0.25</v>
      </c>
    </row>
    <row r="120" spans="1:15" ht="15" x14ac:dyDescent="0.25">
      <c r="A120" t="s">
        <v>132</v>
      </c>
      <c r="B120" t="s">
        <v>132</v>
      </c>
      <c r="C120" t="s">
        <v>184</v>
      </c>
      <c r="D120" t="s">
        <v>137</v>
      </c>
      <c r="E120" t="s">
        <v>305</v>
      </c>
      <c r="F120" s="210">
        <v>0</v>
      </c>
      <c r="G120" s="210">
        <v>0</v>
      </c>
      <c r="H120" s="210">
        <v>7</v>
      </c>
      <c r="J120" s="210">
        <f t="shared" si="11"/>
        <v>0</v>
      </c>
      <c r="K120">
        <v>0</v>
      </c>
      <c r="L120">
        <v>7</v>
      </c>
      <c r="M120">
        <v>0</v>
      </c>
      <c r="N120">
        <v>0</v>
      </c>
      <c r="O120">
        <v>0</v>
      </c>
    </row>
    <row r="121" spans="1:15" ht="15" x14ac:dyDescent="0.25">
      <c r="A121" t="s">
        <v>132</v>
      </c>
      <c r="B121" t="s">
        <v>132</v>
      </c>
      <c r="C121" t="s">
        <v>184</v>
      </c>
      <c r="D121" t="s">
        <v>137</v>
      </c>
      <c r="E121" t="s">
        <v>305</v>
      </c>
      <c r="F121" s="210">
        <v>0</v>
      </c>
      <c r="G121" s="210">
        <v>0</v>
      </c>
      <c r="H121" s="210">
        <v>8.4</v>
      </c>
      <c r="I121" s="210">
        <v>20</v>
      </c>
      <c r="J121" s="210">
        <f t="shared" si="11"/>
        <v>20</v>
      </c>
      <c r="K121">
        <v>0</v>
      </c>
      <c r="L121">
        <v>0</v>
      </c>
      <c r="M121">
        <v>2.52</v>
      </c>
      <c r="N121">
        <v>3.36</v>
      </c>
      <c r="O121">
        <v>2.52</v>
      </c>
    </row>
    <row r="122" spans="1:15" ht="15" x14ac:dyDescent="0.25">
      <c r="C122" t="s">
        <v>184</v>
      </c>
      <c r="D122" t="s">
        <v>137</v>
      </c>
      <c r="E122" s="5" t="s">
        <v>306</v>
      </c>
      <c r="I122" s="210">
        <v>56</v>
      </c>
      <c r="J122" s="210">
        <f t="shared" si="11"/>
        <v>56</v>
      </c>
    </row>
    <row r="123" spans="1:15" ht="15" x14ac:dyDescent="0.25">
      <c r="A123" t="s">
        <v>132</v>
      </c>
      <c r="B123" t="s">
        <v>132</v>
      </c>
      <c r="C123" t="s">
        <v>186</v>
      </c>
      <c r="D123" t="s">
        <v>137</v>
      </c>
      <c r="E123" t="s">
        <v>307</v>
      </c>
      <c r="F123" s="210">
        <v>0</v>
      </c>
      <c r="G123" s="210">
        <v>0</v>
      </c>
      <c r="H123" s="210">
        <v>0.4</v>
      </c>
      <c r="J123" s="210">
        <f t="shared" si="11"/>
        <v>0</v>
      </c>
      <c r="K123">
        <v>0</v>
      </c>
      <c r="L123">
        <v>0.4</v>
      </c>
      <c r="M123">
        <v>0</v>
      </c>
      <c r="N123">
        <v>0</v>
      </c>
      <c r="O123">
        <v>0</v>
      </c>
    </row>
    <row r="124" spans="1:15" ht="15" x14ac:dyDescent="0.25">
      <c r="A124" t="s">
        <v>132</v>
      </c>
      <c r="B124" t="s">
        <v>132</v>
      </c>
      <c r="C124" t="s">
        <v>186</v>
      </c>
      <c r="D124" t="s">
        <v>137</v>
      </c>
      <c r="E124" t="s">
        <v>308</v>
      </c>
      <c r="F124" s="210">
        <v>0</v>
      </c>
      <c r="G124" s="210">
        <v>0</v>
      </c>
      <c r="H124" s="210">
        <v>0.47</v>
      </c>
      <c r="I124" s="210">
        <v>1.5</v>
      </c>
      <c r="J124" s="210">
        <f t="shared" si="11"/>
        <v>1.5</v>
      </c>
      <c r="K124">
        <v>0</v>
      </c>
      <c r="L124">
        <v>0</v>
      </c>
      <c r="M124">
        <v>0.14000000000000001</v>
      </c>
      <c r="N124">
        <v>0.19</v>
      </c>
      <c r="O124">
        <v>0.14000000000000001</v>
      </c>
    </row>
    <row r="125" spans="1:15" ht="15" x14ac:dyDescent="0.25">
      <c r="C125" t="s">
        <v>186</v>
      </c>
      <c r="D125" t="s">
        <v>137</v>
      </c>
      <c r="E125" s="5" t="s">
        <v>309</v>
      </c>
      <c r="I125" s="210">
        <v>3.2</v>
      </c>
      <c r="J125" s="210">
        <f t="shared" si="11"/>
        <v>3.2</v>
      </c>
    </row>
    <row r="126" spans="1:15" ht="15" x14ac:dyDescent="0.25">
      <c r="A126" t="s">
        <v>132</v>
      </c>
      <c r="B126" t="s">
        <v>132</v>
      </c>
      <c r="C126" t="s">
        <v>188</v>
      </c>
      <c r="D126" t="s">
        <v>137</v>
      </c>
      <c r="E126" t="s">
        <v>310</v>
      </c>
      <c r="F126" s="210">
        <v>0</v>
      </c>
      <c r="G126" s="210">
        <v>0</v>
      </c>
      <c r="H126" s="210">
        <v>1.5</v>
      </c>
      <c r="J126" s="210">
        <f t="shared" si="11"/>
        <v>0</v>
      </c>
      <c r="K126">
        <v>0</v>
      </c>
      <c r="L126">
        <v>1.5</v>
      </c>
      <c r="M126">
        <v>0</v>
      </c>
      <c r="N126">
        <v>0</v>
      </c>
      <c r="O126">
        <v>0</v>
      </c>
    </row>
    <row r="127" spans="1:15" ht="15" x14ac:dyDescent="0.25">
      <c r="A127" t="s">
        <v>132</v>
      </c>
      <c r="B127" t="s">
        <v>132</v>
      </c>
      <c r="C127" t="s">
        <v>188</v>
      </c>
      <c r="D127" t="s">
        <v>137</v>
      </c>
      <c r="E127" t="s">
        <v>311</v>
      </c>
      <c r="F127" s="210">
        <v>0</v>
      </c>
      <c r="G127" s="210">
        <v>0</v>
      </c>
      <c r="H127" s="210">
        <v>1.8</v>
      </c>
      <c r="I127" s="210">
        <v>4.2</v>
      </c>
      <c r="J127" s="210">
        <f t="shared" si="11"/>
        <v>4.2</v>
      </c>
      <c r="K127">
        <v>0</v>
      </c>
      <c r="L127">
        <v>0</v>
      </c>
      <c r="M127">
        <v>0.54</v>
      </c>
      <c r="N127">
        <v>0.72</v>
      </c>
      <c r="O127">
        <v>0.54</v>
      </c>
    </row>
    <row r="128" spans="1:15" ht="15" x14ac:dyDescent="0.25">
      <c r="A128" t="s">
        <v>132</v>
      </c>
      <c r="B128" t="s">
        <v>132</v>
      </c>
      <c r="C128" t="s">
        <v>190</v>
      </c>
      <c r="D128" t="s">
        <v>137</v>
      </c>
      <c r="E128" t="s">
        <v>312</v>
      </c>
      <c r="F128" s="210">
        <v>0</v>
      </c>
      <c r="G128" s="210">
        <v>0</v>
      </c>
      <c r="H128" s="210">
        <v>0.6</v>
      </c>
      <c r="I128" s="210">
        <v>1.5</v>
      </c>
      <c r="J128" s="210">
        <f t="shared" si="11"/>
        <v>1.5</v>
      </c>
      <c r="K128">
        <v>0</v>
      </c>
      <c r="L128">
        <v>0</v>
      </c>
      <c r="M128">
        <v>0.18</v>
      </c>
      <c r="N128">
        <v>0.24</v>
      </c>
      <c r="O128">
        <v>0.18</v>
      </c>
    </row>
    <row r="129" spans="1:15" ht="15" x14ac:dyDescent="0.25">
      <c r="A129" t="s">
        <v>132</v>
      </c>
      <c r="B129" t="s">
        <v>132</v>
      </c>
      <c r="C129" t="s">
        <v>192</v>
      </c>
      <c r="D129" t="s">
        <v>137</v>
      </c>
      <c r="E129" t="s">
        <v>313</v>
      </c>
      <c r="F129" s="210">
        <v>0</v>
      </c>
      <c r="G129" s="210">
        <v>0</v>
      </c>
      <c r="H129" s="210">
        <v>2.37</v>
      </c>
      <c r="J129" s="210">
        <f t="shared" si="11"/>
        <v>0</v>
      </c>
      <c r="K129">
        <v>0</v>
      </c>
      <c r="L129">
        <v>2.37</v>
      </c>
      <c r="M129">
        <v>0</v>
      </c>
      <c r="N129">
        <v>0</v>
      </c>
      <c r="O129">
        <v>0</v>
      </c>
    </row>
    <row r="130" spans="1:15" ht="15" x14ac:dyDescent="0.25">
      <c r="A130" t="s">
        <v>132</v>
      </c>
      <c r="B130" t="s">
        <v>132</v>
      </c>
      <c r="C130" t="s">
        <v>192</v>
      </c>
      <c r="D130" t="s">
        <v>137</v>
      </c>
      <c r="E130" t="s">
        <v>314</v>
      </c>
      <c r="F130" s="210">
        <v>0</v>
      </c>
      <c r="G130" s="210">
        <v>0</v>
      </c>
      <c r="H130" s="210">
        <v>2.84</v>
      </c>
      <c r="I130" s="210">
        <v>6.65</v>
      </c>
      <c r="J130" s="210">
        <f t="shared" si="11"/>
        <v>6.65</v>
      </c>
      <c r="K130">
        <v>0</v>
      </c>
      <c r="L130">
        <v>0</v>
      </c>
      <c r="M130">
        <v>0.85</v>
      </c>
      <c r="N130">
        <v>1.1399999999999999</v>
      </c>
      <c r="O130">
        <v>0.85</v>
      </c>
    </row>
    <row r="131" spans="1:15" ht="15" x14ac:dyDescent="0.25">
      <c r="C131" t="s">
        <v>192</v>
      </c>
      <c r="D131" t="s">
        <v>137</v>
      </c>
      <c r="E131" s="5" t="s">
        <v>315</v>
      </c>
      <c r="I131" s="210">
        <v>19</v>
      </c>
      <c r="J131" s="210">
        <f t="shared" si="11"/>
        <v>19</v>
      </c>
    </row>
    <row r="132" spans="1:15" ht="15" x14ac:dyDescent="0.25">
      <c r="A132" t="s">
        <v>132</v>
      </c>
      <c r="B132" t="s">
        <v>132</v>
      </c>
      <c r="C132" t="s">
        <v>208</v>
      </c>
      <c r="D132" t="s">
        <v>137</v>
      </c>
      <c r="E132" t="s">
        <v>250</v>
      </c>
      <c r="F132" s="210">
        <v>500</v>
      </c>
      <c r="G132" s="210">
        <v>500</v>
      </c>
      <c r="H132" s="210">
        <v>10.4</v>
      </c>
      <c r="I132" s="210">
        <v>-50</v>
      </c>
      <c r="J132" s="210">
        <f t="shared" si="11"/>
        <v>450</v>
      </c>
      <c r="K132">
        <v>0</v>
      </c>
      <c r="L132">
        <v>0</v>
      </c>
      <c r="M132">
        <v>10.4</v>
      </c>
      <c r="N132">
        <v>0</v>
      </c>
      <c r="O132">
        <v>0</v>
      </c>
    </row>
    <row r="133" spans="1:15" ht="15" x14ac:dyDescent="0.25">
      <c r="A133" t="s">
        <v>132</v>
      </c>
      <c r="B133" t="s">
        <v>132</v>
      </c>
      <c r="C133" t="s">
        <v>208</v>
      </c>
      <c r="D133" t="s">
        <v>137</v>
      </c>
      <c r="E133" t="s">
        <v>316</v>
      </c>
      <c r="F133" s="210">
        <v>0</v>
      </c>
      <c r="G133" s="210">
        <v>0</v>
      </c>
      <c r="H133" s="210">
        <v>18.7</v>
      </c>
      <c r="I133" s="210">
        <v>50</v>
      </c>
      <c r="J133" s="210">
        <f t="shared" si="11"/>
        <v>50</v>
      </c>
      <c r="K133">
        <v>15.85</v>
      </c>
      <c r="L133">
        <v>0</v>
      </c>
      <c r="M133">
        <v>2.85</v>
      </c>
      <c r="N133">
        <v>0</v>
      </c>
      <c r="O133">
        <v>0</v>
      </c>
    </row>
    <row r="134" spans="1:15" ht="15" x14ac:dyDescent="0.25">
      <c r="A134" t="s">
        <v>132</v>
      </c>
      <c r="B134" t="s">
        <v>132</v>
      </c>
      <c r="C134" t="s">
        <v>264</v>
      </c>
      <c r="D134" t="s">
        <v>137</v>
      </c>
      <c r="E134" t="s">
        <v>317</v>
      </c>
      <c r="F134" s="210">
        <v>500</v>
      </c>
      <c r="G134" s="210">
        <v>500</v>
      </c>
      <c r="H134" s="210">
        <v>432.54</v>
      </c>
      <c r="J134" s="210">
        <f t="shared" si="11"/>
        <v>500</v>
      </c>
      <c r="K134">
        <v>7.56</v>
      </c>
      <c r="L134">
        <v>7.78</v>
      </c>
      <c r="M134">
        <v>0</v>
      </c>
      <c r="N134">
        <v>91.22</v>
      </c>
      <c r="O134">
        <v>325.98</v>
      </c>
    </row>
    <row r="135" spans="1:15" ht="15" x14ac:dyDescent="0.25">
      <c r="A135" t="s">
        <v>132</v>
      </c>
      <c r="B135" t="s">
        <v>132</v>
      </c>
      <c r="C135" t="s">
        <v>232</v>
      </c>
      <c r="D135" t="s">
        <v>137</v>
      </c>
      <c r="E135" t="s">
        <v>318</v>
      </c>
      <c r="F135" s="210">
        <v>0</v>
      </c>
      <c r="G135" s="210">
        <v>0</v>
      </c>
      <c r="H135" s="210">
        <v>50</v>
      </c>
      <c r="I135" s="210">
        <v>50</v>
      </c>
      <c r="J135" s="210">
        <f t="shared" si="11"/>
        <v>50</v>
      </c>
      <c r="K135">
        <v>0</v>
      </c>
      <c r="L135">
        <v>50</v>
      </c>
      <c r="M135">
        <v>0</v>
      </c>
      <c r="N135">
        <v>0</v>
      </c>
      <c r="O135">
        <v>0</v>
      </c>
    </row>
    <row r="136" spans="1:15" ht="15" x14ac:dyDescent="0.25">
      <c r="A136" t="s">
        <v>132</v>
      </c>
      <c r="B136" t="s">
        <v>132</v>
      </c>
      <c r="C136" t="s">
        <v>232</v>
      </c>
      <c r="D136" t="s">
        <v>137</v>
      </c>
      <c r="E136" t="s">
        <v>319</v>
      </c>
      <c r="F136" s="210">
        <v>0</v>
      </c>
      <c r="G136" s="210">
        <v>0</v>
      </c>
      <c r="H136" s="210">
        <v>60</v>
      </c>
      <c r="I136" s="210">
        <v>200</v>
      </c>
      <c r="J136" s="210">
        <f t="shared" si="11"/>
        <v>200</v>
      </c>
      <c r="K136">
        <v>0</v>
      </c>
      <c r="L136">
        <v>0</v>
      </c>
      <c r="M136">
        <v>18</v>
      </c>
      <c r="N136">
        <v>24</v>
      </c>
      <c r="O136">
        <v>18</v>
      </c>
    </row>
    <row r="137" spans="1:15" ht="15" x14ac:dyDescent="0.25">
      <c r="E137" s="5" t="s">
        <v>320</v>
      </c>
      <c r="F137" s="210">
        <v>0</v>
      </c>
      <c r="G137" s="210">
        <v>0</v>
      </c>
      <c r="H137" s="210">
        <v>0</v>
      </c>
      <c r="I137" s="210">
        <v>400</v>
      </c>
      <c r="J137" s="210">
        <f t="shared" si="11"/>
        <v>400</v>
      </c>
    </row>
    <row r="138" spans="1:15" ht="15" x14ac:dyDescent="0.25">
      <c r="A138" t="s">
        <v>132</v>
      </c>
      <c r="B138" t="s">
        <v>321</v>
      </c>
      <c r="C138" t="s">
        <v>132</v>
      </c>
      <c r="D138" t="s">
        <v>132</v>
      </c>
      <c r="E138" t="s">
        <v>301</v>
      </c>
      <c r="F138" s="210">
        <v>1000</v>
      </c>
      <c r="G138" s="210">
        <v>1000</v>
      </c>
      <c r="H138" s="210">
        <v>608.85</v>
      </c>
      <c r="I138" s="210">
        <f>SUM(I117:I137)</f>
        <v>784.85</v>
      </c>
      <c r="J138" s="210">
        <f>SUM(J117:J137)</f>
        <v>1784.85</v>
      </c>
      <c r="K138">
        <v>23.41</v>
      </c>
      <c r="L138">
        <v>74.05</v>
      </c>
      <c r="M138">
        <v>37.53</v>
      </c>
      <c r="N138">
        <v>123.6</v>
      </c>
      <c r="O138">
        <v>350.26</v>
      </c>
    </row>
    <row r="139" spans="1:15" ht="15" x14ac:dyDescent="0.25">
      <c r="A139" t="s">
        <v>132</v>
      </c>
      <c r="B139" t="s">
        <v>322</v>
      </c>
      <c r="C139" t="s">
        <v>132</v>
      </c>
      <c r="D139" t="s">
        <v>132</v>
      </c>
      <c r="E139" t="s">
        <v>323</v>
      </c>
    </row>
    <row r="140" spans="1:15" ht="15" x14ac:dyDescent="0.25">
      <c r="A140" t="s">
        <v>132</v>
      </c>
      <c r="B140" t="s">
        <v>132</v>
      </c>
      <c r="C140" t="s">
        <v>215</v>
      </c>
      <c r="D140" t="s">
        <v>137</v>
      </c>
      <c r="E140" t="s">
        <v>324</v>
      </c>
      <c r="F140" s="210">
        <v>2200</v>
      </c>
      <c r="G140" s="210">
        <v>2200</v>
      </c>
      <c r="H140" s="210">
        <v>0</v>
      </c>
      <c r="I140" s="210">
        <v>-1600</v>
      </c>
      <c r="J140" s="210">
        <f t="shared" ref="J140:J142" si="12">F140+I140</f>
        <v>600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ht="15" x14ac:dyDescent="0.25">
      <c r="A141" t="s">
        <v>132</v>
      </c>
      <c r="B141" t="s">
        <v>132</v>
      </c>
      <c r="C141" t="s">
        <v>226</v>
      </c>
      <c r="D141" t="s">
        <v>137</v>
      </c>
      <c r="E141" t="s">
        <v>325</v>
      </c>
      <c r="F141" s="210">
        <v>50</v>
      </c>
      <c r="G141" s="210">
        <v>50</v>
      </c>
      <c r="H141" s="210">
        <v>0</v>
      </c>
      <c r="I141" s="210">
        <v>0</v>
      </c>
      <c r="J141" s="210">
        <f t="shared" si="12"/>
        <v>50</v>
      </c>
      <c r="K141">
        <v>0</v>
      </c>
      <c r="L141">
        <v>0</v>
      </c>
      <c r="M141">
        <v>0</v>
      </c>
      <c r="N141">
        <v>0</v>
      </c>
      <c r="O141">
        <v>0</v>
      </c>
    </row>
    <row r="142" spans="1:15" ht="15" x14ac:dyDescent="0.25">
      <c r="A142" t="s">
        <v>132</v>
      </c>
      <c r="B142" t="s">
        <v>132</v>
      </c>
      <c r="C142" t="s">
        <v>326</v>
      </c>
      <c r="D142" t="s">
        <v>137</v>
      </c>
      <c r="E142" t="s">
        <v>327</v>
      </c>
      <c r="F142" s="210">
        <v>150</v>
      </c>
      <c r="G142" s="210">
        <v>150</v>
      </c>
      <c r="H142" s="210">
        <v>0</v>
      </c>
      <c r="I142" s="210">
        <v>0</v>
      </c>
      <c r="J142" s="210">
        <f t="shared" si="12"/>
        <v>150</v>
      </c>
      <c r="K142">
        <v>0</v>
      </c>
      <c r="L142">
        <v>0</v>
      </c>
      <c r="M142">
        <v>0</v>
      </c>
      <c r="N142">
        <v>0</v>
      </c>
      <c r="O142">
        <v>0</v>
      </c>
    </row>
    <row r="143" spans="1:15" ht="15" x14ac:dyDescent="0.25">
      <c r="A143" t="s">
        <v>132</v>
      </c>
      <c r="B143" t="s">
        <v>328</v>
      </c>
      <c r="C143" t="s">
        <v>132</v>
      </c>
      <c r="D143" t="s">
        <v>132</v>
      </c>
      <c r="E143" t="s">
        <v>323</v>
      </c>
      <c r="F143" s="210">
        <v>2400</v>
      </c>
      <c r="G143" s="210">
        <v>2400</v>
      </c>
      <c r="H143" s="210">
        <v>0</v>
      </c>
      <c r="I143" s="210">
        <f>SUM(I140:I142)</f>
        <v>-1600</v>
      </c>
      <c r="J143" s="210">
        <f>SUM(J140:J142)</f>
        <v>800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ht="15" x14ac:dyDescent="0.25">
      <c r="A144" t="s">
        <v>132</v>
      </c>
      <c r="B144" t="s">
        <v>329</v>
      </c>
      <c r="C144" t="s">
        <v>132</v>
      </c>
      <c r="D144" t="s">
        <v>132</v>
      </c>
      <c r="E144" t="s">
        <v>330</v>
      </c>
    </row>
    <row r="145" spans="1:15" ht="15" x14ac:dyDescent="0.25">
      <c r="A145" t="s">
        <v>132</v>
      </c>
      <c r="B145" t="s">
        <v>132</v>
      </c>
      <c r="C145" t="s">
        <v>194</v>
      </c>
      <c r="D145" t="s">
        <v>137</v>
      </c>
      <c r="E145" t="s">
        <v>331</v>
      </c>
      <c r="F145" s="210">
        <v>200</v>
      </c>
      <c r="G145" s="210">
        <v>200</v>
      </c>
      <c r="H145" s="210">
        <v>78</v>
      </c>
      <c r="I145" s="210">
        <v>0</v>
      </c>
      <c r="J145" s="210">
        <f t="shared" ref="J145:J148" si="13">F145+I145</f>
        <v>200</v>
      </c>
      <c r="K145">
        <v>9</v>
      </c>
      <c r="L145">
        <v>42</v>
      </c>
      <c r="M145">
        <v>9</v>
      </c>
      <c r="N145">
        <v>9</v>
      </c>
      <c r="O145">
        <v>9</v>
      </c>
    </row>
    <row r="146" spans="1:15" ht="15" x14ac:dyDescent="0.25">
      <c r="A146" t="s">
        <v>132</v>
      </c>
      <c r="B146" t="s">
        <v>132</v>
      </c>
      <c r="C146" t="s">
        <v>196</v>
      </c>
      <c r="D146" t="s">
        <v>137</v>
      </c>
      <c r="E146" t="s">
        <v>332</v>
      </c>
      <c r="F146" s="210">
        <v>50</v>
      </c>
      <c r="G146" s="210">
        <v>50</v>
      </c>
      <c r="H146" s="210">
        <v>7.01</v>
      </c>
      <c r="I146" s="210">
        <v>0</v>
      </c>
      <c r="J146" s="210">
        <f t="shared" si="13"/>
        <v>50</v>
      </c>
      <c r="K146">
        <v>7.01</v>
      </c>
      <c r="L146">
        <v>0</v>
      </c>
      <c r="M146">
        <v>0</v>
      </c>
      <c r="N146">
        <v>0</v>
      </c>
      <c r="O146">
        <v>0</v>
      </c>
    </row>
    <row r="147" spans="1:15" ht="15" x14ac:dyDescent="0.25">
      <c r="A147" t="s">
        <v>132</v>
      </c>
      <c r="B147" t="s">
        <v>132</v>
      </c>
      <c r="C147" t="s">
        <v>208</v>
      </c>
      <c r="D147" t="s">
        <v>137</v>
      </c>
      <c r="E147" t="s">
        <v>333</v>
      </c>
      <c r="F147" s="210">
        <v>100</v>
      </c>
      <c r="G147" s="210">
        <v>100</v>
      </c>
      <c r="H147" s="210">
        <v>11.83</v>
      </c>
      <c r="I147" s="210">
        <v>0</v>
      </c>
      <c r="J147" s="210">
        <f t="shared" si="13"/>
        <v>100</v>
      </c>
      <c r="K147">
        <v>0</v>
      </c>
      <c r="L147">
        <v>0</v>
      </c>
      <c r="M147">
        <v>0</v>
      </c>
      <c r="N147">
        <v>11.83</v>
      </c>
      <c r="O147">
        <v>0</v>
      </c>
    </row>
    <row r="148" spans="1:15" ht="15" x14ac:dyDescent="0.25">
      <c r="A148" t="s">
        <v>132</v>
      </c>
      <c r="B148" t="s">
        <v>132</v>
      </c>
      <c r="C148" t="s">
        <v>224</v>
      </c>
      <c r="D148" t="s">
        <v>137</v>
      </c>
      <c r="E148" t="s">
        <v>225</v>
      </c>
      <c r="F148" s="210">
        <v>650</v>
      </c>
      <c r="G148" s="210">
        <v>650</v>
      </c>
      <c r="H148" s="210">
        <v>720</v>
      </c>
      <c r="I148" s="210">
        <v>70</v>
      </c>
      <c r="J148" s="210">
        <f t="shared" si="13"/>
        <v>720</v>
      </c>
      <c r="K148">
        <v>720</v>
      </c>
      <c r="L148">
        <v>0</v>
      </c>
      <c r="M148">
        <v>0</v>
      </c>
      <c r="N148">
        <v>0</v>
      </c>
      <c r="O148">
        <v>0</v>
      </c>
    </row>
    <row r="149" spans="1:15" ht="15" x14ac:dyDescent="0.25">
      <c r="A149" t="s">
        <v>132</v>
      </c>
      <c r="B149" t="s">
        <v>334</v>
      </c>
      <c r="C149" t="s">
        <v>132</v>
      </c>
      <c r="D149" t="s">
        <v>132</v>
      </c>
      <c r="E149" t="s">
        <v>330</v>
      </c>
      <c r="F149" s="210">
        <v>1000</v>
      </c>
      <c r="G149" s="210">
        <v>1000</v>
      </c>
      <c r="H149" s="210">
        <v>816.84</v>
      </c>
      <c r="I149" s="210">
        <f>SUM(I145:I148)</f>
        <v>70</v>
      </c>
      <c r="J149" s="210">
        <f>SUM(J145:J148)</f>
        <v>1070</v>
      </c>
      <c r="K149">
        <v>736.01</v>
      </c>
      <c r="L149">
        <v>42</v>
      </c>
      <c r="M149">
        <v>9</v>
      </c>
      <c r="N149">
        <v>20.83</v>
      </c>
      <c r="O149">
        <v>9</v>
      </c>
    </row>
    <row r="150" spans="1:15" ht="15" x14ac:dyDescent="0.25">
      <c r="A150" t="s">
        <v>132</v>
      </c>
      <c r="B150" t="s">
        <v>335</v>
      </c>
      <c r="C150" t="s">
        <v>132</v>
      </c>
      <c r="D150" t="s">
        <v>132</v>
      </c>
      <c r="E150" t="s">
        <v>336</v>
      </c>
    </row>
    <row r="151" spans="1:15" ht="15" x14ac:dyDescent="0.25">
      <c r="A151" t="s">
        <v>132</v>
      </c>
      <c r="B151" t="s">
        <v>132</v>
      </c>
      <c r="C151" t="s">
        <v>337</v>
      </c>
      <c r="D151" t="s">
        <v>137</v>
      </c>
      <c r="E151" t="s">
        <v>338</v>
      </c>
      <c r="F151" s="210">
        <v>100</v>
      </c>
      <c r="G151" s="210">
        <v>100</v>
      </c>
      <c r="H151" s="210">
        <v>100</v>
      </c>
      <c r="I151" s="210">
        <v>0</v>
      </c>
      <c r="J151" s="210">
        <f t="shared" ref="J151" si="14">F151+I151</f>
        <v>100</v>
      </c>
      <c r="K151">
        <v>0</v>
      </c>
      <c r="L151">
        <v>0</v>
      </c>
      <c r="M151">
        <v>0</v>
      </c>
      <c r="N151">
        <v>100</v>
      </c>
      <c r="O151">
        <v>0</v>
      </c>
    </row>
    <row r="152" spans="1:15" ht="15" x14ac:dyDescent="0.25">
      <c r="A152" t="s">
        <v>132</v>
      </c>
      <c r="B152" t="s">
        <v>339</v>
      </c>
      <c r="C152" t="s">
        <v>132</v>
      </c>
      <c r="D152" t="s">
        <v>132</v>
      </c>
      <c r="E152" t="s">
        <v>336</v>
      </c>
      <c r="F152" s="210">
        <v>100</v>
      </c>
      <c r="G152" s="210">
        <v>100</v>
      </c>
      <c r="H152" s="210">
        <v>100</v>
      </c>
      <c r="I152" s="210">
        <f>SUM(I151)</f>
        <v>0</v>
      </c>
      <c r="J152" s="210">
        <f>SUM(J151)</f>
        <v>100</v>
      </c>
      <c r="K152">
        <v>0</v>
      </c>
      <c r="L152">
        <v>0</v>
      </c>
      <c r="M152">
        <v>0</v>
      </c>
      <c r="N152">
        <v>100</v>
      </c>
      <c r="O152">
        <v>0</v>
      </c>
    </row>
    <row r="153" spans="1:15" ht="15" x14ac:dyDescent="0.25">
      <c r="A153" t="s">
        <v>165</v>
      </c>
      <c r="B153" t="s">
        <v>132</v>
      </c>
      <c r="C153" t="s">
        <v>132</v>
      </c>
      <c r="D153" t="s">
        <v>132</v>
      </c>
      <c r="E153" t="s">
        <v>135</v>
      </c>
      <c r="F153" s="210">
        <v>39990</v>
      </c>
      <c r="G153" s="210">
        <f t="shared" ref="G153:H153" si="15">G152+G149+G143+G138+G115+G112+G107+G96+G91+G88+G75+G65</f>
        <v>39990</v>
      </c>
      <c r="H153" s="210">
        <f t="shared" si="15"/>
        <v>32410.010000000002</v>
      </c>
      <c r="I153" s="210">
        <f>I152+I149+I143+I138+I115+I112+I107+I96+I91+I88+I75+I65</f>
        <v>19720.64</v>
      </c>
      <c r="J153" s="210">
        <f>J152+J149+J143+J138+J115+J112+J107+J96+J91+J88+J75+J65</f>
        <v>59710.64</v>
      </c>
      <c r="K153">
        <v>22107.9</v>
      </c>
      <c r="L153">
        <v>3310.59</v>
      </c>
      <c r="M153">
        <v>2511.96</v>
      </c>
      <c r="N153">
        <v>2387.0500000000002</v>
      </c>
      <c r="O153">
        <v>2092.5100000000002</v>
      </c>
    </row>
    <row r="154" spans="1:15" ht="15" x14ac:dyDescent="0.25">
      <c r="A154" t="s">
        <v>340</v>
      </c>
      <c r="B154" t="s">
        <v>132</v>
      </c>
      <c r="C154" t="s">
        <v>132</v>
      </c>
      <c r="D154" t="s">
        <v>132</v>
      </c>
      <c r="E154" t="s">
        <v>341</v>
      </c>
    </row>
    <row r="155" spans="1:15" ht="15" x14ac:dyDescent="0.25">
      <c r="A155" t="s">
        <v>132</v>
      </c>
      <c r="B155" t="s">
        <v>267</v>
      </c>
      <c r="C155" t="s">
        <v>132</v>
      </c>
      <c r="D155" t="s">
        <v>132</v>
      </c>
      <c r="E155" t="s">
        <v>268</v>
      </c>
    </row>
    <row r="156" spans="1:15" ht="15" x14ac:dyDescent="0.25">
      <c r="A156" t="s">
        <v>132</v>
      </c>
      <c r="B156" t="s">
        <v>132</v>
      </c>
      <c r="C156" t="s">
        <v>342</v>
      </c>
      <c r="D156" t="s">
        <v>137</v>
      </c>
      <c r="E156" t="s">
        <v>60</v>
      </c>
      <c r="F156" s="210">
        <v>0</v>
      </c>
      <c r="G156" s="210">
        <v>0</v>
      </c>
      <c r="H156" s="210">
        <v>1120</v>
      </c>
      <c r="I156" s="210">
        <v>1120</v>
      </c>
      <c r="J156" s="210">
        <f t="shared" ref="J156:J158" si="16">F156+I156</f>
        <v>1120</v>
      </c>
      <c r="K156">
        <v>0</v>
      </c>
      <c r="L156">
        <v>0</v>
      </c>
      <c r="M156">
        <v>420</v>
      </c>
      <c r="N156">
        <v>0</v>
      </c>
      <c r="O156">
        <v>700</v>
      </c>
    </row>
    <row r="157" spans="1:15" ht="15" x14ac:dyDescent="0.25">
      <c r="A157" t="s">
        <v>132</v>
      </c>
      <c r="B157" t="s">
        <v>132</v>
      </c>
      <c r="C157" t="s">
        <v>343</v>
      </c>
      <c r="D157" t="s">
        <v>137</v>
      </c>
      <c r="E157" t="s">
        <v>61</v>
      </c>
      <c r="F157" s="210">
        <v>0</v>
      </c>
      <c r="G157" s="210">
        <v>0</v>
      </c>
      <c r="H157" s="210">
        <v>537.6</v>
      </c>
      <c r="I157" s="210">
        <v>537.6</v>
      </c>
      <c r="J157" s="210">
        <f t="shared" si="16"/>
        <v>537.6</v>
      </c>
      <c r="K157">
        <v>0</v>
      </c>
      <c r="L157">
        <v>0</v>
      </c>
      <c r="M157">
        <v>513.6</v>
      </c>
      <c r="N157">
        <v>24</v>
      </c>
      <c r="O157">
        <v>0</v>
      </c>
    </row>
    <row r="158" spans="1:15" ht="15" x14ac:dyDescent="0.25">
      <c r="A158" t="s">
        <v>132</v>
      </c>
      <c r="B158" t="s">
        <v>132</v>
      </c>
      <c r="C158" t="s">
        <v>343</v>
      </c>
      <c r="D158" t="s">
        <v>157</v>
      </c>
      <c r="E158" t="s">
        <v>61</v>
      </c>
      <c r="F158" s="210">
        <v>3500</v>
      </c>
      <c r="G158" s="210">
        <v>3500</v>
      </c>
      <c r="H158" s="210">
        <v>0</v>
      </c>
      <c r="I158" s="210">
        <v>0</v>
      </c>
      <c r="J158" s="210">
        <f t="shared" si="16"/>
        <v>3500</v>
      </c>
      <c r="K158">
        <v>0</v>
      </c>
      <c r="L158">
        <v>0</v>
      </c>
      <c r="M158">
        <v>0</v>
      </c>
      <c r="N158">
        <v>0</v>
      </c>
      <c r="O158">
        <v>0</v>
      </c>
    </row>
    <row r="159" spans="1:15" ht="15" x14ac:dyDescent="0.25">
      <c r="A159" t="s">
        <v>132</v>
      </c>
      <c r="B159" t="s">
        <v>270</v>
      </c>
      <c r="C159" t="s">
        <v>132</v>
      </c>
      <c r="D159" t="s">
        <v>132</v>
      </c>
      <c r="E159" t="s">
        <v>268</v>
      </c>
      <c r="F159" s="210">
        <v>3500</v>
      </c>
      <c r="G159" s="210">
        <v>3500</v>
      </c>
      <c r="H159" s="210">
        <v>1657.6</v>
      </c>
      <c r="I159" s="210">
        <f>SUM(I156:I158)</f>
        <v>1657.6</v>
      </c>
      <c r="J159" s="210">
        <f>SUM(J156:J158)</f>
        <v>5157.6000000000004</v>
      </c>
      <c r="K159">
        <v>0</v>
      </c>
      <c r="L159">
        <v>0</v>
      </c>
      <c r="M159">
        <v>933.6</v>
      </c>
      <c r="N159">
        <v>24</v>
      </c>
      <c r="O159">
        <v>700</v>
      </c>
    </row>
    <row r="160" spans="1:15" ht="15" x14ac:dyDescent="0.25">
      <c r="A160" t="s">
        <v>132</v>
      </c>
      <c r="B160" t="s">
        <v>277</v>
      </c>
      <c r="C160" t="s">
        <v>132</v>
      </c>
      <c r="D160" t="s">
        <v>132</v>
      </c>
      <c r="E160" t="s">
        <v>278</v>
      </c>
    </row>
    <row r="161" spans="1:15" ht="15" x14ac:dyDescent="0.25">
      <c r="A161" t="s">
        <v>132</v>
      </c>
      <c r="B161" t="s">
        <v>132</v>
      </c>
      <c r="C161" t="s">
        <v>344</v>
      </c>
      <c r="D161" t="s">
        <v>157</v>
      </c>
      <c r="E161" t="s">
        <v>345</v>
      </c>
      <c r="F161" s="210">
        <v>1000</v>
      </c>
      <c r="G161" s="210">
        <v>1000</v>
      </c>
      <c r="H161" s="210">
        <v>1016.5</v>
      </c>
      <c r="I161" s="210">
        <v>16.5</v>
      </c>
      <c r="J161" s="210">
        <f t="shared" ref="J161" si="17">F161+I161</f>
        <v>1016.5</v>
      </c>
      <c r="K161">
        <v>1016.5</v>
      </c>
      <c r="L161">
        <v>0</v>
      </c>
      <c r="M161">
        <v>0</v>
      </c>
      <c r="N161">
        <v>0</v>
      </c>
      <c r="O161">
        <v>0</v>
      </c>
    </row>
    <row r="162" spans="1:15" ht="15" x14ac:dyDescent="0.25">
      <c r="A162" t="s">
        <v>132</v>
      </c>
      <c r="B162" t="s">
        <v>290</v>
      </c>
      <c r="C162" t="s">
        <v>132</v>
      </c>
      <c r="D162" t="s">
        <v>132</v>
      </c>
      <c r="E162" t="s">
        <v>278</v>
      </c>
      <c r="F162" s="210">
        <v>1000</v>
      </c>
      <c r="G162" s="210">
        <v>1000</v>
      </c>
      <c r="H162" s="210">
        <v>1016.5</v>
      </c>
      <c r="I162" s="210">
        <f>SUM(I161)</f>
        <v>16.5</v>
      </c>
      <c r="J162" s="210">
        <f>SUM(J161)</f>
        <v>1016.5</v>
      </c>
      <c r="K162">
        <v>1016.5</v>
      </c>
      <c r="L162">
        <v>0</v>
      </c>
      <c r="M162">
        <v>0</v>
      </c>
      <c r="N162">
        <v>0</v>
      </c>
      <c r="O162">
        <v>0</v>
      </c>
    </row>
    <row r="163" spans="1:15" ht="15" x14ac:dyDescent="0.25">
      <c r="A163" t="s">
        <v>132</v>
      </c>
      <c r="B163" t="s">
        <v>291</v>
      </c>
      <c r="C163" t="s">
        <v>132</v>
      </c>
      <c r="D163" t="s">
        <v>132</v>
      </c>
      <c r="E163" t="s">
        <v>292</v>
      </c>
    </row>
    <row r="164" spans="1:15" ht="15" x14ac:dyDescent="0.25">
      <c r="A164" t="s">
        <v>132</v>
      </c>
      <c r="B164" t="s">
        <v>132</v>
      </c>
      <c r="C164" t="s">
        <v>343</v>
      </c>
      <c r="D164" t="s">
        <v>137</v>
      </c>
      <c r="E164" t="s">
        <v>346</v>
      </c>
      <c r="F164" s="210">
        <v>0</v>
      </c>
      <c r="G164" s="210">
        <v>0</v>
      </c>
      <c r="H164" s="210">
        <v>448.87</v>
      </c>
      <c r="I164" s="210">
        <v>448.87</v>
      </c>
      <c r="J164" s="210">
        <f t="shared" ref="J164:J167" si="18">F164+I164</f>
        <v>448.87</v>
      </c>
      <c r="K164">
        <v>0</v>
      </c>
      <c r="L164">
        <v>0</v>
      </c>
      <c r="M164">
        <v>448.87</v>
      </c>
      <c r="N164">
        <v>0</v>
      </c>
      <c r="O164">
        <v>0</v>
      </c>
    </row>
    <row r="165" spans="1:15" ht="15" x14ac:dyDescent="0.25">
      <c r="A165" t="s">
        <v>132</v>
      </c>
      <c r="B165" t="s">
        <v>132</v>
      </c>
      <c r="C165" t="s">
        <v>347</v>
      </c>
      <c r="D165" t="s">
        <v>137</v>
      </c>
      <c r="E165" t="s">
        <v>348</v>
      </c>
      <c r="F165" s="210">
        <v>0</v>
      </c>
      <c r="G165" s="210">
        <v>0</v>
      </c>
      <c r="H165" s="210">
        <v>880</v>
      </c>
      <c r="I165" s="210">
        <v>2640</v>
      </c>
      <c r="J165" s="210">
        <f t="shared" si="18"/>
        <v>2640</v>
      </c>
      <c r="K165">
        <v>0</v>
      </c>
      <c r="L165">
        <v>440</v>
      </c>
      <c r="M165">
        <v>0</v>
      </c>
      <c r="N165">
        <v>440</v>
      </c>
      <c r="O165">
        <v>0</v>
      </c>
    </row>
    <row r="166" spans="1:15" ht="15" x14ac:dyDescent="0.25">
      <c r="A166" t="s">
        <v>132</v>
      </c>
      <c r="B166" t="s">
        <v>295</v>
      </c>
      <c r="C166" t="s">
        <v>132</v>
      </c>
      <c r="D166" t="s">
        <v>132</v>
      </c>
      <c r="E166" t="s">
        <v>292</v>
      </c>
      <c r="F166" s="210">
        <v>0</v>
      </c>
      <c r="G166" s="210">
        <v>0</v>
      </c>
      <c r="H166" s="210">
        <v>1328.87</v>
      </c>
      <c r="I166" s="210">
        <f>SUM(I164:I165)</f>
        <v>3088.87</v>
      </c>
      <c r="J166" s="210">
        <f t="shared" si="18"/>
        <v>3088.87</v>
      </c>
      <c r="K166">
        <v>0</v>
      </c>
      <c r="L166">
        <v>440</v>
      </c>
      <c r="M166">
        <v>448.87</v>
      </c>
      <c r="N166">
        <v>440</v>
      </c>
      <c r="O166">
        <v>0</v>
      </c>
    </row>
    <row r="167" spans="1:15" ht="15" x14ac:dyDescent="0.25">
      <c r="A167" t="s">
        <v>349</v>
      </c>
      <c r="B167" t="s">
        <v>132</v>
      </c>
      <c r="C167" t="s">
        <v>132</v>
      </c>
      <c r="D167" t="s">
        <v>132</v>
      </c>
      <c r="E167" t="s">
        <v>341</v>
      </c>
      <c r="F167" s="210">
        <v>4500</v>
      </c>
      <c r="G167" s="210">
        <v>4500</v>
      </c>
      <c r="H167" s="210">
        <v>4002.97</v>
      </c>
      <c r="I167" s="210">
        <f>I166+I162+I159</f>
        <v>4762.9699999999993</v>
      </c>
      <c r="J167" s="210">
        <f t="shared" si="18"/>
        <v>9262.9699999999993</v>
      </c>
      <c r="K167">
        <v>1016.5</v>
      </c>
      <c r="L167">
        <v>440</v>
      </c>
      <c r="M167">
        <v>1382.47</v>
      </c>
      <c r="N167">
        <v>464</v>
      </c>
      <c r="O167">
        <v>700</v>
      </c>
    </row>
    <row r="168" spans="1:15" ht="15" x14ac:dyDescent="0.25">
      <c r="A168" t="s">
        <v>81</v>
      </c>
      <c r="B168" t="s">
        <v>132</v>
      </c>
      <c r="C168" t="s">
        <v>132</v>
      </c>
      <c r="D168" t="s">
        <v>132</v>
      </c>
      <c r="E168" t="s">
        <v>132</v>
      </c>
      <c r="F168" s="210">
        <v>44490</v>
      </c>
      <c r="G168" s="210">
        <v>44490</v>
      </c>
      <c r="H168" s="210">
        <v>36412.980000000003</v>
      </c>
      <c r="I168" s="210">
        <f>I167+I153</f>
        <v>24483.61</v>
      </c>
      <c r="J168" s="210">
        <f>J167+J153</f>
        <v>68973.61</v>
      </c>
      <c r="K168">
        <v>23124.400000000001</v>
      </c>
      <c r="L168">
        <v>3750.59</v>
      </c>
      <c r="M168">
        <v>3894.43</v>
      </c>
      <c r="N168">
        <v>2851.05</v>
      </c>
      <c r="O168">
        <v>2792.51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2"/>
  <sheetViews>
    <sheetView topLeftCell="B1" workbookViewId="0">
      <selection activeCell="B26" sqref="B26:C26"/>
    </sheetView>
  </sheetViews>
  <sheetFormatPr defaultRowHeight="15" x14ac:dyDescent="0.25"/>
  <cols>
    <col min="3" max="3" width="35.7109375" style="1" customWidth="1"/>
    <col min="4" max="6" width="12.85546875" style="95" customWidth="1"/>
  </cols>
  <sheetData>
    <row r="1" spans="2:6" ht="18" x14ac:dyDescent="0.25">
      <c r="B1" s="2" t="s">
        <v>48</v>
      </c>
    </row>
    <row r="2" spans="2:6" ht="5.25" customHeight="1" x14ac:dyDescent="0.25"/>
    <row r="3" spans="2:6" ht="15.75" x14ac:dyDescent="0.25">
      <c r="B3" s="244" t="s">
        <v>352</v>
      </c>
      <c r="C3" s="244"/>
      <c r="D3" s="244"/>
      <c r="E3" s="244"/>
      <c r="F3" s="244"/>
    </row>
    <row r="4" spans="2:6" ht="5.25" customHeight="1" x14ac:dyDescent="0.25">
      <c r="B4" s="4"/>
      <c r="C4" s="63"/>
    </row>
    <row r="5" spans="2:6" ht="17.25" customHeight="1" thickBot="1" x14ac:dyDescent="0.3">
      <c r="B5" s="316"/>
      <c r="C5" s="316"/>
    </row>
    <row r="6" spans="2:6" ht="23.25" thickBot="1" x14ac:dyDescent="0.3">
      <c r="B6" s="129" t="s">
        <v>89</v>
      </c>
      <c r="C6" s="212" t="s">
        <v>90</v>
      </c>
      <c r="D6" s="213" t="s">
        <v>117</v>
      </c>
      <c r="E6" s="213" t="s">
        <v>351</v>
      </c>
      <c r="F6" s="214" t="s">
        <v>350</v>
      </c>
    </row>
    <row r="7" spans="2:6" s="5" customFormat="1" ht="15.75" customHeight="1" x14ac:dyDescent="0.25">
      <c r="B7" s="205"/>
      <c r="C7" s="206"/>
      <c r="D7" s="230"/>
      <c r="E7" s="230"/>
      <c r="F7" s="231"/>
    </row>
    <row r="8" spans="2:6" s="5" customFormat="1" ht="12.75" x14ac:dyDescent="0.2">
      <c r="B8" s="232">
        <v>100</v>
      </c>
      <c r="C8" s="100" t="s">
        <v>4</v>
      </c>
      <c r="D8" s="87">
        <f t="shared" ref="D8:F8" si="0">SUM(D10:D12)</f>
        <v>40000</v>
      </c>
      <c r="E8" s="87">
        <f t="shared" si="0"/>
        <v>1000</v>
      </c>
      <c r="F8" s="233">
        <f t="shared" si="0"/>
        <v>41000</v>
      </c>
    </row>
    <row r="9" spans="2:6" s="5" customFormat="1" ht="12.75" x14ac:dyDescent="0.2">
      <c r="B9" s="232">
        <v>110</v>
      </c>
      <c r="C9" s="100" t="s">
        <v>91</v>
      </c>
      <c r="D9" s="87"/>
      <c r="E9" s="87"/>
      <c r="F9" s="233"/>
    </row>
    <row r="10" spans="2:6" s="5" customFormat="1" ht="12.75" x14ac:dyDescent="0.2">
      <c r="B10" s="234">
        <v>111</v>
      </c>
      <c r="C10" s="86" t="s">
        <v>92</v>
      </c>
      <c r="D10" s="76">
        <v>38000</v>
      </c>
      <c r="E10" s="76">
        <v>1000</v>
      </c>
      <c r="F10" s="219">
        <f>D10+E10</f>
        <v>39000</v>
      </c>
    </row>
    <row r="11" spans="2:6" s="9" customFormat="1" ht="12.75" x14ac:dyDescent="0.2">
      <c r="B11" s="235">
        <v>120</v>
      </c>
      <c r="C11" s="88" t="s">
        <v>93</v>
      </c>
      <c r="D11" s="72"/>
      <c r="E11" s="72"/>
      <c r="F11" s="218"/>
    </row>
    <row r="12" spans="2:6" s="5" customFormat="1" ht="12.75" x14ac:dyDescent="0.2">
      <c r="B12" s="234">
        <v>121</v>
      </c>
      <c r="C12" s="86" t="s">
        <v>0</v>
      </c>
      <c r="D12" s="76">
        <v>2000</v>
      </c>
      <c r="E12" s="76">
        <v>0</v>
      </c>
      <c r="F12" s="219">
        <f>D12+E12</f>
        <v>2000</v>
      </c>
    </row>
    <row r="13" spans="2:6" s="5" customFormat="1" ht="12.75" x14ac:dyDescent="0.2">
      <c r="B13" s="232">
        <v>130</v>
      </c>
      <c r="C13" s="100" t="s">
        <v>38</v>
      </c>
      <c r="D13" s="87">
        <f t="shared" ref="D13:F13" si="1">SUM(D14:D17)</f>
        <v>1800</v>
      </c>
      <c r="E13" s="87">
        <f t="shared" si="1"/>
        <v>0</v>
      </c>
      <c r="F13" s="233">
        <f t="shared" si="1"/>
        <v>1800</v>
      </c>
    </row>
    <row r="14" spans="2:6" s="5" customFormat="1" ht="36" x14ac:dyDescent="0.2">
      <c r="B14" s="236">
        <v>133</v>
      </c>
      <c r="C14" s="130" t="s">
        <v>94</v>
      </c>
      <c r="D14" s="76">
        <v>200</v>
      </c>
      <c r="E14" s="76">
        <v>0</v>
      </c>
      <c r="F14" s="219">
        <f t="shared" ref="F14:F16" si="2">D14+E14</f>
        <v>200</v>
      </c>
    </row>
    <row r="15" spans="2:6" s="5" customFormat="1" ht="12.75" x14ac:dyDescent="0.2">
      <c r="B15" s="234">
        <v>133006</v>
      </c>
      <c r="C15" s="86" t="s">
        <v>5</v>
      </c>
      <c r="D15" s="76">
        <v>0</v>
      </c>
      <c r="E15" s="76">
        <v>0</v>
      </c>
      <c r="F15" s="219">
        <f t="shared" si="2"/>
        <v>0</v>
      </c>
    </row>
    <row r="16" spans="2:6" s="5" customFormat="1" ht="12.75" x14ac:dyDescent="0.2">
      <c r="B16" s="237" t="s">
        <v>6</v>
      </c>
      <c r="C16" s="86" t="s">
        <v>7</v>
      </c>
      <c r="D16" s="76">
        <v>0</v>
      </c>
      <c r="E16" s="76">
        <v>0</v>
      </c>
      <c r="F16" s="219">
        <f t="shared" si="2"/>
        <v>0</v>
      </c>
    </row>
    <row r="17" spans="2:6" s="5" customFormat="1" ht="12.75" x14ac:dyDescent="0.2">
      <c r="B17" s="237" t="s">
        <v>8</v>
      </c>
      <c r="C17" s="86" t="s">
        <v>9</v>
      </c>
      <c r="D17" s="76">
        <v>1600</v>
      </c>
      <c r="E17" s="76">
        <v>0</v>
      </c>
      <c r="F17" s="219">
        <f>D17+E17</f>
        <v>1600</v>
      </c>
    </row>
    <row r="18" spans="2:6" s="5" customFormat="1" ht="12.75" x14ac:dyDescent="0.2">
      <c r="B18" s="308"/>
      <c r="C18" s="309"/>
      <c r="D18" s="230"/>
      <c r="E18" s="230"/>
      <c r="F18" s="231"/>
    </row>
    <row r="19" spans="2:6" s="5" customFormat="1" ht="12.75" x14ac:dyDescent="0.2">
      <c r="B19" s="232" t="s">
        <v>10</v>
      </c>
      <c r="C19" s="88"/>
      <c r="D19" s="87">
        <f t="shared" ref="D19:F19" si="3">SUM(D20)</f>
        <v>50</v>
      </c>
      <c r="E19" s="87">
        <f t="shared" si="3"/>
        <v>0</v>
      </c>
      <c r="F19" s="233">
        <f t="shared" si="3"/>
        <v>50</v>
      </c>
    </row>
    <row r="20" spans="2:6" s="5" customFormat="1" ht="12.75" x14ac:dyDescent="0.2">
      <c r="B20" s="237" t="s">
        <v>11</v>
      </c>
      <c r="C20" s="86" t="s">
        <v>12</v>
      </c>
      <c r="D20" s="76">
        <v>50</v>
      </c>
      <c r="E20" s="76"/>
      <c r="F20" s="219">
        <f t="shared" ref="F20" si="4">D20+E20</f>
        <v>50</v>
      </c>
    </row>
    <row r="21" spans="2:6" s="5" customFormat="1" ht="12.75" x14ac:dyDescent="0.2">
      <c r="B21" s="310"/>
      <c r="C21" s="311"/>
      <c r="D21" s="230"/>
      <c r="E21" s="230"/>
      <c r="F21" s="231"/>
    </row>
    <row r="22" spans="2:6" s="5" customFormat="1" ht="12.75" x14ac:dyDescent="0.2">
      <c r="B22" s="232" t="s">
        <v>39</v>
      </c>
      <c r="C22" s="88"/>
      <c r="D22" s="87">
        <f t="shared" ref="D22:F22" si="5">SUM(D23:D25)</f>
        <v>160</v>
      </c>
      <c r="E22" s="87">
        <f t="shared" si="5"/>
        <v>1650</v>
      </c>
      <c r="F22" s="233">
        <f t="shared" si="5"/>
        <v>1810</v>
      </c>
    </row>
    <row r="23" spans="2:6" s="5" customFormat="1" ht="12.75" x14ac:dyDescent="0.2">
      <c r="B23" s="237" t="s">
        <v>13</v>
      </c>
      <c r="C23" s="86" t="s">
        <v>14</v>
      </c>
      <c r="D23" s="76">
        <v>100</v>
      </c>
      <c r="E23" s="76">
        <v>650</v>
      </c>
      <c r="F23" s="219">
        <f t="shared" ref="F23:F25" si="6">D23+E23</f>
        <v>750</v>
      </c>
    </row>
    <row r="24" spans="2:6" s="5" customFormat="1" ht="12.75" x14ac:dyDescent="0.2">
      <c r="B24" s="237">
        <v>222003</v>
      </c>
      <c r="C24" s="86" t="s">
        <v>118</v>
      </c>
      <c r="D24" s="76">
        <v>0</v>
      </c>
      <c r="E24" s="76">
        <v>1000</v>
      </c>
      <c r="F24" s="219">
        <f t="shared" si="6"/>
        <v>1000</v>
      </c>
    </row>
    <row r="25" spans="2:6" s="5" customFormat="1" ht="12.75" x14ac:dyDescent="0.2">
      <c r="B25" s="234">
        <v>223001</v>
      </c>
      <c r="C25" s="86" t="s">
        <v>15</v>
      </c>
      <c r="D25" s="76">
        <v>60</v>
      </c>
      <c r="E25" s="76">
        <v>0</v>
      </c>
      <c r="F25" s="219">
        <f t="shared" si="6"/>
        <v>60</v>
      </c>
    </row>
    <row r="26" spans="2:6" s="5" customFormat="1" ht="12.75" x14ac:dyDescent="0.2">
      <c r="B26" s="312"/>
      <c r="C26" s="313"/>
      <c r="D26" s="230"/>
      <c r="E26" s="230"/>
      <c r="F26" s="231"/>
    </row>
    <row r="27" spans="2:6" s="5" customFormat="1" ht="12.75" x14ac:dyDescent="0.2">
      <c r="B27" s="232" t="s">
        <v>16</v>
      </c>
      <c r="C27" s="86"/>
      <c r="D27" s="89">
        <f t="shared" ref="D27:F27" si="7">SUM(D28)</f>
        <v>0</v>
      </c>
      <c r="E27" s="89">
        <f t="shared" si="7"/>
        <v>0</v>
      </c>
      <c r="F27" s="238">
        <f t="shared" si="7"/>
        <v>0</v>
      </c>
    </row>
    <row r="28" spans="2:6" s="5" customFormat="1" ht="12.75" x14ac:dyDescent="0.2">
      <c r="B28" s="237">
        <v>242</v>
      </c>
      <c r="C28" s="86" t="s">
        <v>17</v>
      </c>
      <c r="D28" s="76">
        <v>0</v>
      </c>
      <c r="E28" s="76">
        <v>0</v>
      </c>
      <c r="F28" s="219">
        <f>D28+E28</f>
        <v>0</v>
      </c>
    </row>
    <row r="29" spans="2:6" s="5" customFormat="1" ht="12.75" x14ac:dyDescent="0.2">
      <c r="B29" s="314"/>
      <c r="C29" s="315"/>
      <c r="D29" s="230"/>
      <c r="E29" s="230"/>
      <c r="F29" s="231"/>
    </row>
    <row r="30" spans="2:6" s="5" customFormat="1" ht="12.75" x14ac:dyDescent="0.2">
      <c r="B30" s="232" t="s">
        <v>40</v>
      </c>
      <c r="C30" s="88"/>
      <c r="D30" s="89">
        <f t="shared" ref="D30:F30" si="8">SUM(D31:D33)</f>
        <v>40</v>
      </c>
      <c r="E30" s="89">
        <f t="shared" si="8"/>
        <v>346.58</v>
      </c>
      <c r="F30" s="238">
        <f t="shared" si="8"/>
        <v>386.58</v>
      </c>
    </row>
    <row r="31" spans="2:6" s="5" customFormat="1" ht="12.75" x14ac:dyDescent="0.2">
      <c r="B31" s="237">
        <v>290006</v>
      </c>
      <c r="C31" s="86" t="s">
        <v>41</v>
      </c>
      <c r="D31" s="76">
        <v>0</v>
      </c>
      <c r="E31" s="76">
        <v>0</v>
      </c>
      <c r="F31" s="219">
        <f t="shared" ref="F31:F33" si="9">D31+E31</f>
        <v>0</v>
      </c>
    </row>
    <row r="32" spans="2:6" s="5" customFormat="1" ht="12.75" x14ac:dyDescent="0.2">
      <c r="B32" s="234">
        <v>292012</v>
      </c>
      <c r="C32" s="86" t="s">
        <v>18</v>
      </c>
      <c r="D32" s="76">
        <v>40</v>
      </c>
      <c r="E32" s="76">
        <v>346.58</v>
      </c>
      <c r="F32" s="219">
        <f t="shared" si="9"/>
        <v>386.58</v>
      </c>
    </row>
    <row r="33" spans="1:51" s="5" customFormat="1" ht="12.75" x14ac:dyDescent="0.2">
      <c r="B33" s="234">
        <v>292027</v>
      </c>
      <c r="C33" s="86" t="s">
        <v>1</v>
      </c>
      <c r="D33" s="76">
        <v>0</v>
      </c>
      <c r="E33" s="76">
        <v>0</v>
      </c>
      <c r="F33" s="219">
        <f t="shared" si="9"/>
        <v>0</v>
      </c>
    </row>
    <row r="34" spans="1:51" s="5" customFormat="1" ht="12.75" x14ac:dyDescent="0.2">
      <c r="B34" s="312"/>
      <c r="C34" s="313"/>
      <c r="D34" s="230"/>
      <c r="E34" s="230"/>
      <c r="F34" s="231"/>
    </row>
    <row r="35" spans="1:51" s="5" customFormat="1" ht="12.75" x14ac:dyDescent="0.2">
      <c r="B35" s="232" t="s">
        <v>19</v>
      </c>
      <c r="C35" s="86"/>
      <c r="D35" s="101">
        <f t="shared" ref="D35:F35" si="10">SUM(D36:D37)</f>
        <v>110</v>
      </c>
      <c r="E35" s="101">
        <f t="shared" si="10"/>
        <v>2998.47</v>
      </c>
      <c r="F35" s="239">
        <f t="shared" si="10"/>
        <v>3108.47</v>
      </c>
    </row>
    <row r="36" spans="1:51" s="5" customFormat="1" ht="12.75" x14ac:dyDescent="0.2">
      <c r="B36" s="234">
        <v>311</v>
      </c>
      <c r="C36" s="86" t="s">
        <v>2</v>
      </c>
      <c r="D36" s="102">
        <v>0</v>
      </c>
      <c r="E36" s="102">
        <v>3000</v>
      </c>
      <c r="F36" s="219">
        <f t="shared" ref="F36:F37" si="11">D36+E36</f>
        <v>3000</v>
      </c>
    </row>
    <row r="37" spans="1:51" s="5" customFormat="1" ht="12.75" x14ac:dyDescent="0.2">
      <c r="B37" s="234">
        <v>312</v>
      </c>
      <c r="C37" s="86" t="s">
        <v>42</v>
      </c>
      <c r="D37" s="102">
        <v>110</v>
      </c>
      <c r="E37" s="102">
        <v>-1.53</v>
      </c>
      <c r="F37" s="219">
        <f t="shared" si="11"/>
        <v>108.47</v>
      </c>
    </row>
    <row r="38" spans="1:51" s="5" customFormat="1" ht="15.75" thickBot="1" x14ac:dyDescent="0.3">
      <c r="B38" s="302" t="s">
        <v>20</v>
      </c>
      <c r="C38" s="303"/>
      <c r="D38" s="103">
        <f t="shared" ref="D38:F38" si="12">D35+D30+D27+D22+D19+D13+D8</f>
        <v>42160</v>
      </c>
      <c r="E38" s="103">
        <f t="shared" si="12"/>
        <v>5995.0499999999993</v>
      </c>
      <c r="F38" s="240">
        <f t="shared" si="12"/>
        <v>48155.05</v>
      </c>
    </row>
    <row r="39" spans="1:51" s="5" customFormat="1" ht="16.5" customHeight="1" thickBot="1" x14ac:dyDescent="0.3">
      <c r="B39" s="304"/>
      <c r="C39" s="305"/>
      <c r="D39" s="230"/>
      <c r="E39" s="230"/>
      <c r="F39" s="231"/>
    </row>
    <row r="40" spans="1:51" ht="15.75" thickBot="1" x14ac:dyDescent="0.3">
      <c r="B40" s="300" t="s">
        <v>21</v>
      </c>
      <c r="C40" s="301"/>
      <c r="D40" s="67">
        <f t="shared" ref="D40:F40" si="13">SUM(D41)</f>
        <v>0</v>
      </c>
      <c r="E40" s="67">
        <f t="shared" si="13"/>
        <v>0</v>
      </c>
      <c r="F40" s="241">
        <f t="shared" si="13"/>
        <v>0</v>
      </c>
    </row>
    <row r="41" spans="1:51" s="5" customFormat="1" ht="12.75" x14ac:dyDescent="0.2">
      <c r="B41" s="234">
        <v>230</v>
      </c>
      <c r="C41" s="86" t="s">
        <v>71</v>
      </c>
      <c r="D41" s="102">
        <v>0</v>
      </c>
      <c r="E41" s="102">
        <v>0</v>
      </c>
      <c r="F41" s="219">
        <f t="shared" ref="F41" si="14">D41+E41</f>
        <v>0</v>
      </c>
    </row>
    <row r="42" spans="1:51" s="5" customFormat="1" ht="15" customHeight="1" thickBot="1" x14ac:dyDescent="0.25">
      <c r="B42" s="306"/>
      <c r="C42" s="307"/>
      <c r="D42" s="230"/>
      <c r="E42" s="230"/>
      <c r="F42" s="231"/>
    </row>
    <row r="43" spans="1:51" s="5" customFormat="1" x14ac:dyDescent="0.25">
      <c r="B43" s="298" t="s">
        <v>22</v>
      </c>
      <c r="C43" s="299"/>
      <c r="D43" s="104">
        <f t="shared" ref="D43:F43" si="15">SUM(D44)</f>
        <v>4500</v>
      </c>
      <c r="E43" s="104">
        <f t="shared" si="15"/>
        <v>17251</v>
      </c>
      <c r="F43" s="242">
        <f t="shared" si="15"/>
        <v>21751</v>
      </c>
    </row>
    <row r="44" spans="1:51" s="91" customFormat="1" ht="12.75" x14ac:dyDescent="0.2">
      <c r="A44" s="229"/>
      <c r="B44" s="243">
        <v>453</v>
      </c>
      <c r="C44" s="215" t="s">
        <v>57</v>
      </c>
      <c r="D44" s="216">
        <v>4500</v>
      </c>
      <c r="E44" s="217">
        <v>17251</v>
      </c>
      <c r="F44" s="219">
        <f t="shared" ref="F44" si="16">D44+E44</f>
        <v>21751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  <row r="45" spans="1:51" s="5" customFormat="1" ht="13.5" thickBot="1" x14ac:dyDescent="0.25">
      <c r="B45" s="247"/>
      <c r="C45" s="248"/>
      <c r="D45" s="230"/>
      <c r="E45" s="230"/>
      <c r="F45" s="231"/>
    </row>
    <row r="46" spans="1:51" s="5" customFormat="1" ht="15.75" thickBot="1" x14ac:dyDescent="0.3">
      <c r="B46" s="249" t="s">
        <v>23</v>
      </c>
      <c r="C46" s="250"/>
      <c r="D46" s="105">
        <f t="shared" ref="D46:F46" si="17">D43+D40+D38</f>
        <v>46660</v>
      </c>
      <c r="E46" s="105">
        <f t="shared" si="17"/>
        <v>23246.05</v>
      </c>
      <c r="F46" s="105">
        <f t="shared" si="17"/>
        <v>69906.05</v>
      </c>
    </row>
    <row r="47" spans="1:51" s="5" customFormat="1" x14ac:dyDescent="0.25">
      <c r="B47"/>
      <c r="C47" s="64"/>
      <c r="D47" s="98"/>
      <c r="E47" s="98"/>
      <c r="F47" s="98"/>
    </row>
    <row r="48" spans="1:51" s="5" customFormat="1" ht="12.75" x14ac:dyDescent="0.2">
      <c r="C48" s="1"/>
      <c r="D48" s="98"/>
      <c r="E48" s="98"/>
      <c r="F48" s="98"/>
    </row>
    <row r="49" spans="3:3" x14ac:dyDescent="0.25">
      <c r="C49" s="66"/>
    </row>
    <row r="50" spans="3:3" x14ac:dyDescent="0.25">
      <c r="C50" s="66"/>
    </row>
    <row r="51" spans="3:3" x14ac:dyDescent="0.25">
      <c r="C51" s="66"/>
    </row>
    <row r="52" spans="3:3" x14ac:dyDescent="0.25">
      <c r="C52" s="66"/>
    </row>
  </sheetData>
  <mergeCells count="14">
    <mergeCell ref="B5:C5"/>
    <mergeCell ref="B3:F3"/>
    <mergeCell ref="B18:C18"/>
    <mergeCell ref="B21:C21"/>
    <mergeCell ref="B26:C26"/>
    <mergeCell ref="B29:C29"/>
    <mergeCell ref="B34:C34"/>
    <mergeCell ref="B46:C46"/>
    <mergeCell ref="B43:C43"/>
    <mergeCell ref="B40:C40"/>
    <mergeCell ref="B38:C38"/>
    <mergeCell ref="B45:C45"/>
    <mergeCell ref="B39:C39"/>
    <mergeCell ref="B42:C42"/>
  </mergeCells>
  <pageMargins left="0.23622047244094491" right="0.23622047244094491" top="0.35433070866141736" bottom="0.35433070866141736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tabSelected="1" topLeftCell="A67" workbookViewId="0">
      <selection activeCell="F66" sqref="F66:F68"/>
    </sheetView>
  </sheetViews>
  <sheetFormatPr defaultRowHeight="12.75" x14ac:dyDescent="0.2"/>
  <cols>
    <col min="1" max="1" width="9.7109375" style="5" bestFit="1" customWidth="1"/>
    <col min="2" max="2" width="9.140625" style="5"/>
    <col min="3" max="3" width="18.5703125" style="5" customWidth="1"/>
    <col min="4" max="6" width="12.7109375" style="97" customWidth="1"/>
    <col min="7" max="16384" width="9.140625" style="5"/>
  </cols>
  <sheetData>
    <row r="1" spans="1:6" ht="18" x14ac:dyDescent="0.25">
      <c r="A1" s="2" t="s">
        <v>48</v>
      </c>
      <c r="B1" s="6"/>
      <c r="C1" s="6"/>
    </row>
    <row r="2" spans="1:6" ht="18" x14ac:dyDescent="0.25">
      <c r="A2" s="2"/>
      <c r="B2" s="6"/>
      <c r="C2" s="6"/>
    </row>
    <row r="3" spans="1:6" ht="15" x14ac:dyDescent="0.2">
      <c r="A3" s="244" t="s">
        <v>352</v>
      </c>
      <c r="B3" s="244"/>
      <c r="C3" s="244"/>
      <c r="D3" s="244"/>
      <c r="E3" s="244"/>
      <c r="F3" s="244"/>
    </row>
    <row r="4" spans="1:6" x14ac:dyDescent="0.2">
      <c r="A4" s="6"/>
      <c r="B4" s="6"/>
      <c r="C4" s="6"/>
    </row>
    <row r="5" spans="1:6" ht="13.5" thickBot="1" x14ac:dyDescent="0.25">
      <c r="A5" s="6"/>
      <c r="B5" s="6"/>
      <c r="C5" s="6"/>
    </row>
    <row r="6" spans="1:6" ht="38.25" customHeight="1" thickBot="1" x14ac:dyDescent="0.25">
      <c r="A6" s="342"/>
      <c r="B6" s="343"/>
      <c r="C6" s="344"/>
      <c r="D6" s="213" t="s">
        <v>117</v>
      </c>
      <c r="E6" s="213" t="s">
        <v>351</v>
      </c>
      <c r="F6" s="214" t="s">
        <v>350</v>
      </c>
    </row>
    <row r="7" spans="1:6" s="10" customFormat="1" ht="15.75" customHeight="1" x14ac:dyDescent="0.25">
      <c r="A7" s="355" t="s">
        <v>24</v>
      </c>
      <c r="B7" s="356"/>
      <c r="C7" s="356"/>
      <c r="D7" s="356"/>
      <c r="E7" s="356"/>
      <c r="F7" s="357"/>
    </row>
    <row r="8" spans="1:6" s="9" customFormat="1" x14ac:dyDescent="0.2">
      <c r="A8" s="69" t="s">
        <v>58</v>
      </c>
      <c r="B8" s="70"/>
      <c r="C8" s="71"/>
      <c r="D8" s="72">
        <f t="shared" ref="D8:F8" si="0">SUM(D9:D12)</f>
        <v>24000</v>
      </c>
      <c r="E8" s="72">
        <f t="shared" si="0"/>
        <v>0</v>
      </c>
      <c r="F8" s="218">
        <f t="shared" si="0"/>
        <v>24000</v>
      </c>
    </row>
    <row r="9" spans="1:6" x14ac:dyDescent="0.2">
      <c r="A9" s="73"/>
      <c r="B9" s="74">
        <v>610</v>
      </c>
      <c r="C9" s="75" t="s">
        <v>43</v>
      </c>
      <c r="D9" s="76">
        <v>9300</v>
      </c>
      <c r="E9" s="76">
        <v>0</v>
      </c>
      <c r="F9" s="219">
        <f>D9+E9</f>
        <v>9300</v>
      </c>
    </row>
    <row r="10" spans="1:6" x14ac:dyDescent="0.2">
      <c r="A10" s="77"/>
      <c r="B10" s="78">
        <v>620</v>
      </c>
      <c r="C10" s="75" t="s">
        <v>25</v>
      </c>
      <c r="D10" s="76">
        <v>3800</v>
      </c>
      <c r="E10" s="76">
        <v>0</v>
      </c>
      <c r="F10" s="219">
        <f t="shared" ref="F10:F12" si="1">D10+E10</f>
        <v>3800</v>
      </c>
    </row>
    <row r="11" spans="1:6" x14ac:dyDescent="0.2">
      <c r="A11" s="77"/>
      <c r="B11" s="78">
        <v>630</v>
      </c>
      <c r="C11" s="75" t="s">
        <v>44</v>
      </c>
      <c r="D11" s="76">
        <f>10000+500</f>
        <v>10500</v>
      </c>
      <c r="E11" s="76">
        <v>0</v>
      </c>
      <c r="F11" s="219">
        <f t="shared" si="1"/>
        <v>10500</v>
      </c>
    </row>
    <row r="12" spans="1:6" x14ac:dyDescent="0.2">
      <c r="A12" s="77"/>
      <c r="B12" s="74">
        <v>640</v>
      </c>
      <c r="C12" s="79" t="s">
        <v>45</v>
      </c>
      <c r="D12" s="76">
        <v>400</v>
      </c>
      <c r="E12" s="76">
        <v>0</v>
      </c>
      <c r="F12" s="219">
        <f t="shared" si="1"/>
        <v>400</v>
      </c>
    </row>
    <row r="13" spans="1:6" x14ac:dyDescent="0.2">
      <c r="A13" s="325"/>
      <c r="B13" s="326"/>
      <c r="C13" s="326"/>
      <c r="D13" s="326"/>
      <c r="E13" s="326"/>
      <c r="F13" s="327"/>
    </row>
    <row r="14" spans="1:6" x14ac:dyDescent="0.2">
      <c r="A14" s="80" t="s">
        <v>26</v>
      </c>
      <c r="B14" s="70"/>
      <c r="C14" s="71"/>
      <c r="D14" s="81">
        <f t="shared" ref="D14:F14" si="2">SUM(D15:D17)</f>
        <v>1840</v>
      </c>
      <c r="E14" s="81">
        <f t="shared" si="2"/>
        <v>50</v>
      </c>
      <c r="F14" s="220">
        <f t="shared" si="2"/>
        <v>1890</v>
      </c>
    </row>
    <row r="15" spans="1:6" x14ac:dyDescent="0.2">
      <c r="A15" s="80"/>
      <c r="B15" s="74">
        <v>610</v>
      </c>
      <c r="C15" s="75" t="s">
        <v>43</v>
      </c>
      <c r="D15" s="76">
        <v>1080</v>
      </c>
      <c r="E15" s="76">
        <v>-28</v>
      </c>
      <c r="F15" s="219">
        <f t="shared" ref="F15:F17" si="3">D15+E15</f>
        <v>1052</v>
      </c>
    </row>
    <row r="16" spans="1:6" x14ac:dyDescent="0.2">
      <c r="A16" s="80"/>
      <c r="B16" s="74">
        <v>620</v>
      </c>
      <c r="C16" s="75" t="s">
        <v>27</v>
      </c>
      <c r="D16" s="76">
        <v>370</v>
      </c>
      <c r="E16" s="76">
        <v>-44.19</v>
      </c>
      <c r="F16" s="219">
        <f t="shared" si="3"/>
        <v>325.81</v>
      </c>
    </row>
    <row r="17" spans="1:6" x14ac:dyDescent="0.2">
      <c r="A17" s="77"/>
      <c r="B17" s="74">
        <v>630</v>
      </c>
      <c r="C17" s="75" t="s">
        <v>44</v>
      </c>
      <c r="D17" s="76">
        <v>390</v>
      </c>
      <c r="E17" s="76">
        <v>122.19</v>
      </c>
      <c r="F17" s="219">
        <f t="shared" si="3"/>
        <v>512.19000000000005</v>
      </c>
    </row>
    <row r="18" spans="1:6" x14ac:dyDescent="0.2">
      <c r="A18" s="325"/>
      <c r="B18" s="326"/>
      <c r="C18" s="326"/>
      <c r="D18" s="326"/>
      <c r="E18" s="326"/>
      <c r="F18" s="327"/>
    </row>
    <row r="19" spans="1:6" x14ac:dyDescent="0.2">
      <c r="A19" s="320" t="s">
        <v>67</v>
      </c>
      <c r="B19" s="321"/>
      <c r="C19" s="322"/>
      <c r="D19" s="72">
        <f t="shared" ref="D19:F19" si="4">SUM(D20:D21)</f>
        <v>0</v>
      </c>
      <c r="E19" s="72">
        <f t="shared" si="4"/>
        <v>0</v>
      </c>
      <c r="F19" s="218">
        <f t="shared" si="4"/>
        <v>0</v>
      </c>
    </row>
    <row r="20" spans="1:6" x14ac:dyDescent="0.2">
      <c r="A20" s="80"/>
      <c r="B20" s="74">
        <v>620</v>
      </c>
      <c r="C20" s="75" t="s">
        <v>27</v>
      </c>
      <c r="D20" s="76">
        <v>0</v>
      </c>
      <c r="E20" s="76">
        <v>0</v>
      </c>
      <c r="F20" s="219">
        <f t="shared" ref="F20:F21" si="5">D20+E20</f>
        <v>0</v>
      </c>
    </row>
    <row r="21" spans="1:6" s="9" customFormat="1" x14ac:dyDescent="0.2">
      <c r="A21" s="77"/>
      <c r="B21" s="74">
        <v>630</v>
      </c>
      <c r="C21" s="75" t="s">
        <v>44</v>
      </c>
      <c r="D21" s="76">
        <v>0</v>
      </c>
      <c r="E21" s="76">
        <v>0</v>
      </c>
      <c r="F21" s="219">
        <f t="shared" si="5"/>
        <v>0</v>
      </c>
    </row>
    <row r="22" spans="1:6" x14ac:dyDescent="0.2">
      <c r="A22" s="325"/>
      <c r="B22" s="326"/>
      <c r="C22" s="326"/>
      <c r="D22" s="326"/>
      <c r="E22" s="326"/>
      <c r="F22" s="327"/>
    </row>
    <row r="23" spans="1:6" x14ac:dyDescent="0.2">
      <c r="A23" s="320" t="s">
        <v>28</v>
      </c>
      <c r="B23" s="321"/>
      <c r="C23" s="322"/>
      <c r="D23" s="72">
        <f t="shared" ref="D23:F23" si="6">SUM(D24)</f>
        <v>1100</v>
      </c>
      <c r="E23" s="72">
        <f t="shared" si="6"/>
        <v>2944.79</v>
      </c>
      <c r="F23" s="218">
        <f t="shared" si="6"/>
        <v>4044.79</v>
      </c>
    </row>
    <row r="24" spans="1:6" s="9" customFormat="1" x14ac:dyDescent="0.2">
      <c r="A24" s="77"/>
      <c r="B24" s="74">
        <v>630</v>
      </c>
      <c r="C24" s="75" t="s">
        <v>44</v>
      </c>
      <c r="D24" s="76">
        <v>1100</v>
      </c>
      <c r="E24" s="76">
        <v>2944.79</v>
      </c>
      <c r="F24" s="219">
        <f>D24+E24</f>
        <v>4044.79</v>
      </c>
    </row>
    <row r="25" spans="1:6" x14ac:dyDescent="0.2">
      <c r="A25" s="325"/>
      <c r="B25" s="326"/>
      <c r="C25" s="326"/>
      <c r="D25" s="326"/>
      <c r="E25" s="326"/>
      <c r="F25" s="327"/>
    </row>
    <row r="26" spans="1:6" x14ac:dyDescent="0.2">
      <c r="A26" s="320" t="s">
        <v>68</v>
      </c>
      <c r="B26" s="321"/>
      <c r="C26" s="322"/>
      <c r="D26" s="72">
        <f t="shared" ref="D26:F26" si="7">SUM(D27)</f>
        <v>0</v>
      </c>
      <c r="E26" s="72">
        <f t="shared" si="7"/>
        <v>0</v>
      </c>
      <c r="F26" s="218">
        <f t="shared" si="7"/>
        <v>0</v>
      </c>
    </row>
    <row r="27" spans="1:6" s="9" customFormat="1" x14ac:dyDescent="0.2">
      <c r="A27" s="77"/>
      <c r="B27" s="74">
        <v>630</v>
      </c>
      <c r="C27" s="75" t="s">
        <v>44</v>
      </c>
      <c r="D27" s="76">
        <v>0</v>
      </c>
      <c r="E27" s="76">
        <v>0</v>
      </c>
      <c r="F27" s="219">
        <f>D27+E27</f>
        <v>0</v>
      </c>
    </row>
    <row r="28" spans="1:6" s="96" customFormat="1" x14ac:dyDescent="0.2">
      <c r="A28" s="325"/>
      <c r="B28" s="326"/>
      <c r="C28" s="326"/>
      <c r="D28" s="326"/>
      <c r="E28" s="326"/>
      <c r="F28" s="327"/>
    </row>
    <row r="29" spans="1:6" x14ac:dyDescent="0.2">
      <c r="A29" s="320" t="s">
        <v>69</v>
      </c>
      <c r="B29" s="321"/>
      <c r="C29" s="322"/>
      <c r="D29" s="72">
        <f t="shared" ref="D29:F29" si="8">SUM(D30)</f>
        <v>0</v>
      </c>
      <c r="E29" s="72">
        <f t="shared" si="8"/>
        <v>0</v>
      </c>
      <c r="F29" s="218">
        <f t="shared" si="8"/>
        <v>0</v>
      </c>
    </row>
    <row r="30" spans="1:6" x14ac:dyDescent="0.2">
      <c r="A30" s="77"/>
      <c r="B30" s="74">
        <v>630</v>
      </c>
      <c r="C30" s="75" t="s">
        <v>44</v>
      </c>
      <c r="D30" s="76">
        <v>0</v>
      </c>
      <c r="E30" s="76">
        <v>0</v>
      </c>
      <c r="F30" s="219">
        <f>D30+E30</f>
        <v>0</v>
      </c>
    </row>
    <row r="31" spans="1:6" s="96" customFormat="1" x14ac:dyDescent="0.2">
      <c r="A31" s="325"/>
      <c r="B31" s="326"/>
      <c r="C31" s="326"/>
      <c r="D31" s="326"/>
      <c r="E31" s="326"/>
      <c r="F31" s="327"/>
    </row>
    <row r="32" spans="1:6" x14ac:dyDescent="0.2">
      <c r="A32" s="320" t="s">
        <v>29</v>
      </c>
      <c r="B32" s="321"/>
      <c r="C32" s="322"/>
      <c r="D32" s="72">
        <f t="shared" ref="D32:F32" si="9">SUM(D33)</f>
        <v>500</v>
      </c>
      <c r="E32" s="72">
        <f t="shared" si="9"/>
        <v>0</v>
      </c>
      <c r="F32" s="218">
        <f t="shared" si="9"/>
        <v>500</v>
      </c>
    </row>
    <row r="33" spans="1:6" x14ac:dyDescent="0.2">
      <c r="A33" s="77"/>
      <c r="B33" s="74">
        <v>630</v>
      </c>
      <c r="C33" s="75" t="s">
        <v>44</v>
      </c>
      <c r="D33" s="76">
        <v>500</v>
      </c>
      <c r="E33" s="76">
        <v>0</v>
      </c>
      <c r="F33" s="219">
        <f>D33+E33</f>
        <v>500</v>
      </c>
    </row>
    <row r="34" spans="1:6" x14ac:dyDescent="0.2">
      <c r="A34" s="325"/>
      <c r="B34" s="326"/>
      <c r="C34" s="326"/>
      <c r="D34" s="326"/>
      <c r="E34" s="326"/>
      <c r="F34" s="327"/>
    </row>
    <row r="35" spans="1:6" s="9" customFormat="1" x14ac:dyDescent="0.2">
      <c r="A35" s="80" t="s">
        <v>30</v>
      </c>
      <c r="B35" s="70"/>
      <c r="C35" s="71"/>
      <c r="D35" s="72">
        <f t="shared" ref="D35:F35" si="10">SUM(D36)</f>
        <v>3200</v>
      </c>
      <c r="E35" s="72">
        <f t="shared" si="10"/>
        <v>17251</v>
      </c>
      <c r="F35" s="218">
        <f t="shared" si="10"/>
        <v>20451</v>
      </c>
    </row>
    <row r="36" spans="1:6" x14ac:dyDescent="0.2">
      <c r="A36" s="77"/>
      <c r="B36" s="78">
        <v>630</v>
      </c>
      <c r="C36" s="75" t="s">
        <v>44</v>
      </c>
      <c r="D36" s="76">
        <v>3200</v>
      </c>
      <c r="E36" s="76">
        <v>17251</v>
      </c>
      <c r="F36" s="219">
        <f>D36+E36</f>
        <v>20451</v>
      </c>
    </row>
    <row r="37" spans="1:6" x14ac:dyDescent="0.2">
      <c r="A37" s="325"/>
      <c r="B37" s="326"/>
      <c r="C37" s="326"/>
      <c r="D37" s="326"/>
      <c r="E37" s="326"/>
      <c r="F37" s="327"/>
    </row>
    <row r="38" spans="1:6" s="9" customFormat="1" x14ac:dyDescent="0.2">
      <c r="A38" s="320" t="s">
        <v>31</v>
      </c>
      <c r="B38" s="321"/>
      <c r="C38" s="322"/>
      <c r="D38" s="81">
        <f t="shared" ref="D38:F38" si="11">SUM(D39:D41)</f>
        <v>2350</v>
      </c>
      <c r="E38" s="81">
        <f t="shared" si="11"/>
        <v>0</v>
      </c>
      <c r="F38" s="220">
        <f t="shared" si="11"/>
        <v>2350</v>
      </c>
    </row>
    <row r="39" spans="1:6" s="9" customFormat="1" x14ac:dyDescent="0.2">
      <c r="A39" s="80"/>
      <c r="B39" s="78">
        <v>620</v>
      </c>
      <c r="C39" s="75" t="s">
        <v>25</v>
      </c>
      <c r="D39" s="76">
        <v>200</v>
      </c>
      <c r="E39" s="76">
        <v>0</v>
      </c>
      <c r="F39" s="219">
        <f t="shared" ref="F39:F40" si="12">D39+E39</f>
        <v>200</v>
      </c>
    </row>
    <row r="40" spans="1:6" x14ac:dyDescent="0.2">
      <c r="A40" s="77"/>
      <c r="B40" s="74">
        <v>630</v>
      </c>
      <c r="C40" s="75" t="s">
        <v>44</v>
      </c>
      <c r="D40" s="76">
        <v>2150</v>
      </c>
      <c r="E40" s="76">
        <v>0</v>
      </c>
      <c r="F40" s="219">
        <f t="shared" si="12"/>
        <v>2150</v>
      </c>
    </row>
    <row r="41" spans="1:6" s="9" customFormat="1" x14ac:dyDescent="0.2">
      <c r="A41" s="325"/>
      <c r="B41" s="326"/>
      <c r="C41" s="326"/>
      <c r="D41" s="326"/>
      <c r="E41" s="326"/>
      <c r="F41" s="327"/>
    </row>
    <row r="42" spans="1:6" x14ac:dyDescent="0.2">
      <c r="A42" s="80" t="s">
        <v>32</v>
      </c>
      <c r="B42" s="70"/>
      <c r="C42" s="71"/>
      <c r="D42" s="81">
        <f t="shared" ref="D42:F42" si="13">SUM(D43:D43)</f>
        <v>2500</v>
      </c>
      <c r="E42" s="81">
        <f t="shared" si="13"/>
        <v>0</v>
      </c>
      <c r="F42" s="220">
        <f t="shared" si="13"/>
        <v>2500</v>
      </c>
    </row>
    <row r="43" spans="1:6" s="9" customFormat="1" x14ac:dyDescent="0.2">
      <c r="A43" s="77"/>
      <c r="B43" s="74">
        <v>630</v>
      </c>
      <c r="C43" s="75" t="s">
        <v>44</v>
      </c>
      <c r="D43" s="76">
        <v>2500</v>
      </c>
      <c r="E43" s="76">
        <v>0</v>
      </c>
      <c r="F43" s="219">
        <f>D43+E43</f>
        <v>2500</v>
      </c>
    </row>
    <row r="44" spans="1:6" x14ac:dyDescent="0.2">
      <c r="A44" s="325"/>
      <c r="B44" s="326"/>
      <c r="C44" s="326"/>
      <c r="D44" s="326"/>
      <c r="E44" s="326"/>
      <c r="F44" s="327"/>
    </row>
    <row r="45" spans="1:6" x14ac:dyDescent="0.2">
      <c r="A45" s="352" t="s">
        <v>70</v>
      </c>
      <c r="B45" s="353"/>
      <c r="C45" s="354"/>
      <c r="D45" s="72">
        <f t="shared" ref="D45:F45" si="14">SUM(D46)</f>
        <v>0</v>
      </c>
      <c r="E45" s="72">
        <f t="shared" si="14"/>
        <v>220</v>
      </c>
      <c r="F45" s="218">
        <f t="shared" si="14"/>
        <v>220</v>
      </c>
    </row>
    <row r="46" spans="1:6" x14ac:dyDescent="0.2">
      <c r="A46" s="77"/>
      <c r="B46" s="74">
        <v>630</v>
      </c>
      <c r="C46" s="75" t="s">
        <v>44</v>
      </c>
      <c r="D46" s="76">
        <v>0</v>
      </c>
      <c r="E46" s="76">
        <v>220</v>
      </c>
      <c r="F46" s="219">
        <f>D46+E46</f>
        <v>220</v>
      </c>
    </row>
    <row r="47" spans="1:6" s="9" customFormat="1" x14ac:dyDescent="0.2">
      <c r="A47" s="325"/>
      <c r="B47" s="326"/>
      <c r="C47" s="326"/>
      <c r="D47" s="326"/>
      <c r="E47" s="326"/>
      <c r="F47" s="327"/>
    </row>
    <row r="48" spans="1:6" x14ac:dyDescent="0.2">
      <c r="A48" s="352" t="s">
        <v>46</v>
      </c>
      <c r="B48" s="353"/>
      <c r="C48" s="354"/>
      <c r="D48" s="109">
        <f t="shared" ref="D48:F48" si="15">SUM(D49)</f>
        <v>1000</v>
      </c>
      <c r="E48" s="109">
        <f t="shared" si="15"/>
        <v>784.85</v>
      </c>
      <c r="F48" s="218">
        <f t="shared" si="15"/>
        <v>1784.85</v>
      </c>
    </row>
    <row r="49" spans="1:6" x14ac:dyDescent="0.2">
      <c r="A49" s="77"/>
      <c r="B49" s="74">
        <v>630</v>
      </c>
      <c r="C49" s="75" t="s">
        <v>44</v>
      </c>
      <c r="D49" s="76">
        <v>1000</v>
      </c>
      <c r="E49" s="76">
        <v>784.85</v>
      </c>
      <c r="F49" s="219">
        <f>D49+E49</f>
        <v>1784.85</v>
      </c>
    </row>
    <row r="50" spans="1:6" s="9" customFormat="1" x14ac:dyDescent="0.2">
      <c r="A50" s="325"/>
      <c r="B50" s="326"/>
      <c r="C50" s="326"/>
      <c r="D50" s="326"/>
      <c r="E50" s="326"/>
      <c r="F50" s="327"/>
    </row>
    <row r="51" spans="1:6" x14ac:dyDescent="0.2">
      <c r="A51" s="80" t="s">
        <v>33</v>
      </c>
      <c r="B51" s="82"/>
      <c r="C51" s="71"/>
      <c r="D51" s="108">
        <f t="shared" ref="D51:F51" si="16">SUM(D52)</f>
        <v>2400</v>
      </c>
      <c r="E51" s="108">
        <f t="shared" si="16"/>
        <v>-1600</v>
      </c>
      <c r="F51" s="221">
        <f t="shared" si="16"/>
        <v>800</v>
      </c>
    </row>
    <row r="52" spans="1:6" x14ac:dyDescent="0.2">
      <c r="A52" s="77"/>
      <c r="B52" s="74">
        <v>630</v>
      </c>
      <c r="C52" s="75" t="s">
        <v>44</v>
      </c>
      <c r="D52" s="76">
        <f>200+2200</f>
        <v>2400</v>
      </c>
      <c r="E52" s="76">
        <v>-1600</v>
      </c>
      <c r="F52" s="219">
        <f>D52+E52</f>
        <v>800</v>
      </c>
    </row>
    <row r="53" spans="1:6" s="9" customFormat="1" x14ac:dyDescent="0.2">
      <c r="A53" s="325"/>
      <c r="B53" s="326"/>
      <c r="C53" s="326"/>
      <c r="D53" s="326"/>
      <c r="E53" s="326"/>
      <c r="F53" s="327"/>
    </row>
    <row r="54" spans="1:6" x14ac:dyDescent="0.2">
      <c r="A54" s="80" t="s">
        <v>59</v>
      </c>
      <c r="B54" s="83"/>
      <c r="C54" s="84"/>
      <c r="D54" s="108">
        <f t="shared" ref="D54:F54" si="17">SUM(D55)</f>
        <v>1000</v>
      </c>
      <c r="E54" s="108">
        <f t="shared" si="17"/>
        <v>70</v>
      </c>
      <c r="F54" s="221">
        <f t="shared" si="17"/>
        <v>1070</v>
      </c>
    </row>
    <row r="55" spans="1:6" x14ac:dyDescent="0.2">
      <c r="A55" s="77"/>
      <c r="B55" s="74">
        <v>630</v>
      </c>
      <c r="C55" s="75" t="s">
        <v>44</v>
      </c>
      <c r="D55" s="76">
        <v>1000</v>
      </c>
      <c r="E55" s="76">
        <v>70</v>
      </c>
      <c r="F55" s="219">
        <f>D55+E55</f>
        <v>1070</v>
      </c>
    </row>
    <row r="56" spans="1:6" x14ac:dyDescent="0.2">
      <c r="A56" s="325"/>
      <c r="B56" s="326"/>
      <c r="C56" s="326"/>
      <c r="D56" s="326"/>
      <c r="E56" s="326"/>
      <c r="F56" s="327"/>
    </row>
    <row r="57" spans="1:6" x14ac:dyDescent="0.2">
      <c r="A57" s="69" t="s">
        <v>47</v>
      </c>
      <c r="B57" s="74"/>
      <c r="C57" s="75"/>
      <c r="D57" s="85">
        <f t="shared" ref="D57:F57" si="18">SUM(D58)</f>
        <v>100</v>
      </c>
      <c r="E57" s="85">
        <f t="shared" si="18"/>
        <v>0</v>
      </c>
      <c r="F57" s="222">
        <f t="shared" si="18"/>
        <v>100</v>
      </c>
    </row>
    <row r="58" spans="1:6" x14ac:dyDescent="0.2">
      <c r="A58" s="77"/>
      <c r="B58" s="74">
        <v>630</v>
      </c>
      <c r="C58" s="75" t="s">
        <v>44</v>
      </c>
      <c r="D58" s="76">
        <v>100</v>
      </c>
      <c r="E58" s="76">
        <v>0</v>
      </c>
      <c r="F58" s="219">
        <f>D58+E58</f>
        <v>100</v>
      </c>
    </row>
    <row r="59" spans="1:6" x14ac:dyDescent="0.2">
      <c r="A59" s="317"/>
      <c r="B59" s="318"/>
      <c r="C59" s="318"/>
      <c r="D59" s="318"/>
      <c r="E59" s="318"/>
      <c r="F59" s="319"/>
    </row>
    <row r="60" spans="1:6" s="9" customFormat="1" ht="15" x14ac:dyDescent="0.25">
      <c r="A60" s="334" t="s">
        <v>34</v>
      </c>
      <c r="B60" s="335"/>
      <c r="C60" s="335"/>
      <c r="D60" s="111">
        <f t="shared" ref="D60:F60" si="19">D57+D54+D51+D48+D42+D38+D35+D32+D23+D14+D8+D29+D26+D19+D45</f>
        <v>39990</v>
      </c>
      <c r="E60" s="111">
        <f t="shared" si="19"/>
        <v>19720.64</v>
      </c>
      <c r="F60" s="223">
        <f t="shared" si="19"/>
        <v>59710.64</v>
      </c>
    </row>
    <row r="61" spans="1:6" s="9" customFormat="1" ht="15" customHeight="1" x14ac:dyDescent="0.25">
      <c r="A61" s="338" t="s">
        <v>64</v>
      </c>
      <c r="B61" s="339"/>
      <c r="C61" s="339"/>
      <c r="D61" s="339"/>
      <c r="E61" s="339"/>
      <c r="F61" s="340"/>
    </row>
    <row r="62" spans="1:6" s="9" customFormat="1" x14ac:dyDescent="0.2">
      <c r="A62" s="320" t="s">
        <v>28</v>
      </c>
      <c r="B62" s="321"/>
      <c r="C62" s="322"/>
      <c r="D62" s="81">
        <f t="shared" ref="D62:F62" si="20">SUM(D63)</f>
        <v>0</v>
      </c>
      <c r="E62" s="81">
        <f t="shared" si="20"/>
        <v>0</v>
      </c>
      <c r="F62" s="220">
        <f t="shared" si="20"/>
        <v>0</v>
      </c>
    </row>
    <row r="63" spans="1:6" s="9" customFormat="1" x14ac:dyDescent="0.2">
      <c r="A63" s="92">
        <v>711001</v>
      </c>
      <c r="B63" s="323" t="s">
        <v>60</v>
      </c>
      <c r="C63" s="324"/>
      <c r="D63" s="76">
        <v>0</v>
      </c>
      <c r="E63" s="76">
        <v>0</v>
      </c>
      <c r="F63" s="219">
        <v>0</v>
      </c>
    </row>
    <row r="64" spans="1:6" s="9" customFormat="1" x14ac:dyDescent="0.2">
      <c r="A64" s="331"/>
      <c r="B64" s="332"/>
      <c r="C64" s="332"/>
      <c r="D64" s="332"/>
      <c r="E64" s="332"/>
      <c r="F64" s="333"/>
    </row>
    <row r="65" spans="1:6" s="9" customFormat="1" x14ac:dyDescent="0.2">
      <c r="A65" s="320" t="s">
        <v>66</v>
      </c>
      <c r="B65" s="321"/>
      <c r="C65" s="322"/>
      <c r="D65" s="81">
        <f t="shared" ref="D65:F65" si="21">SUM(D66:D68)</f>
        <v>3500</v>
      </c>
      <c r="E65" s="81">
        <f t="shared" si="21"/>
        <v>1657.6</v>
      </c>
      <c r="F65" s="220">
        <f t="shared" si="21"/>
        <v>5157.6000000000004</v>
      </c>
    </row>
    <row r="66" spans="1:6" s="9" customFormat="1" x14ac:dyDescent="0.2">
      <c r="A66" s="92">
        <v>716</v>
      </c>
      <c r="B66" s="323" t="s">
        <v>60</v>
      </c>
      <c r="C66" s="324"/>
      <c r="D66" s="110">
        <v>0</v>
      </c>
      <c r="E66" s="110">
        <v>1120</v>
      </c>
      <c r="F66" s="224">
        <f>D66+E66</f>
        <v>1120</v>
      </c>
    </row>
    <row r="67" spans="1:6" s="9" customFormat="1" x14ac:dyDescent="0.2">
      <c r="A67" s="92">
        <v>711001</v>
      </c>
      <c r="B67" s="323" t="s">
        <v>65</v>
      </c>
      <c r="C67" s="324"/>
      <c r="D67" s="76">
        <v>0</v>
      </c>
      <c r="E67" s="76">
        <v>0</v>
      </c>
      <c r="F67" s="224">
        <f t="shared" ref="F67:F68" si="22">D67+E67</f>
        <v>0</v>
      </c>
    </row>
    <row r="68" spans="1:6" s="9" customFormat="1" x14ac:dyDescent="0.2">
      <c r="A68" s="92">
        <v>717001</v>
      </c>
      <c r="B68" s="323" t="s">
        <v>61</v>
      </c>
      <c r="C68" s="324"/>
      <c r="D68" s="76">
        <v>3500</v>
      </c>
      <c r="E68" s="76">
        <v>537.6</v>
      </c>
      <c r="F68" s="224">
        <f t="shared" si="22"/>
        <v>4037.6</v>
      </c>
    </row>
    <row r="69" spans="1:6" s="9" customFormat="1" x14ac:dyDescent="0.2">
      <c r="A69" s="331"/>
      <c r="B69" s="332"/>
      <c r="C69" s="332"/>
      <c r="D69" s="332"/>
      <c r="E69" s="332"/>
      <c r="F69" s="333"/>
    </row>
    <row r="70" spans="1:6" s="9" customFormat="1" x14ac:dyDescent="0.2">
      <c r="A70" s="320" t="s">
        <v>31</v>
      </c>
      <c r="B70" s="321"/>
      <c r="C70" s="322"/>
      <c r="D70" s="81">
        <f t="shared" ref="D70:F70" si="23">SUM(D71)</f>
        <v>1000</v>
      </c>
      <c r="E70" s="81">
        <f t="shared" si="23"/>
        <v>16.5</v>
      </c>
      <c r="F70" s="220">
        <f t="shared" si="23"/>
        <v>1016.5</v>
      </c>
    </row>
    <row r="71" spans="1:6" s="9" customFormat="1" x14ac:dyDescent="0.2">
      <c r="A71" s="92">
        <v>714001</v>
      </c>
      <c r="B71" s="323" t="s">
        <v>63</v>
      </c>
      <c r="C71" s="324"/>
      <c r="D71" s="76">
        <v>1000</v>
      </c>
      <c r="E71" s="76">
        <v>16.5</v>
      </c>
      <c r="F71" s="224">
        <f t="shared" ref="F71" si="24">D71+E71</f>
        <v>1016.5</v>
      </c>
    </row>
    <row r="72" spans="1:6" s="9" customFormat="1" x14ac:dyDescent="0.2">
      <c r="A72" s="325"/>
      <c r="B72" s="326"/>
      <c r="C72" s="326"/>
      <c r="D72" s="326"/>
      <c r="E72" s="326"/>
      <c r="F72" s="327"/>
    </row>
    <row r="73" spans="1:6" s="9" customFormat="1" x14ac:dyDescent="0.2">
      <c r="A73" s="320" t="s">
        <v>62</v>
      </c>
      <c r="B73" s="321"/>
      <c r="C73" s="322"/>
      <c r="D73" s="81">
        <f t="shared" ref="D73:F73" si="25">SUM(D74:D75)</f>
        <v>0</v>
      </c>
      <c r="E73" s="81">
        <f t="shared" si="25"/>
        <v>0</v>
      </c>
      <c r="F73" s="220">
        <f t="shared" si="25"/>
        <v>0</v>
      </c>
    </row>
    <row r="74" spans="1:6" s="9" customFormat="1" x14ac:dyDescent="0.2">
      <c r="A74" s="92">
        <v>716</v>
      </c>
      <c r="B74" s="323" t="s">
        <v>60</v>
      </c>
      <c r="C74" s="324"/>
      <c r="D74" s="76">
        <v>0</v>
      </c>
      <c r="E74" s="76">
        <v>0</v>
      </c>
      <c r="F74" s="224">
        <f t="shared" ref="F74:F75" si="26">D74+E74</f>
        <v>0</v>
      </c>
    </row>
    <row r="75" spans="1:6" s="9" customFormat="1" x14ac:dyDescent="0.2">
      <c r="A75" s="92">
        <v>717001</v>
      </c>
      <c r="B75" s="323" t="s">
        <v>61</v>
      </c>
      <c r="C75" s="324"/>
      <c r="D75" s="76">
        <v>0</v>
      </c>
      <c r="E75" s="76">
        <v>0</v>
      </c>
      <c r="F75" s="224">
        <f t="shared" si="26"/>
        <v>0</v>
      </c>
    </row>
    <row r="76" spans="1:6" s="96" customFormat="1" x14ac:dyDescent="0.2">
      <c r="A76" s="207"/>
      <c r="B76" s="208"/>
      <c r="C76" s="208"/>
      <c r="D76" s="209"/>
      <c r="E76" s="209"/>
      <c r="F76" s="225"/>
    </row>
    <row r="77" spans="1:6" s="9" customFormat="1" x14ac:dyDescent="0.2">
      <c r="A77" s="320" t="s">
        <v>119</v>
      </c>
      <c r="B77" s="321"/>
      <c r="C77" s="322"/>
      <c r="D77" s="81">
        <f t="shared" ref="D77:F77" si="27">SUM(D78:D79)</f>
        <v>0</v>
      </c>
      <c r="E77" s="81">
        <f t="shared" si="27"/>
        <v>3088.87</v>
      </c>
      <c r="F77" s="220">
        <f t="shared" si="27"/>
        <v>3088.87</v>
      </c>
    </row>
    <row r="78" spans="1:6" s="9" customFormat="1" x14ac:dyDescent="0.2">
      <c r="A78" s="92">
        <v>717001</v>
      </c>
      <c r="B78" s="323" t="s">
        <v>61</v>
      </c>
      <c r="C78" s="324"/>
      <c r="D78" s="76">
        <v>0</v>
      </c>
      <c r="E78" s="76">
        <v>448.87</v>
      </c>
      <c r="F78" s="224">
        <f t="shared" ref="F78:F79" si="28">D78+E78</f>
        <v>448.87</v>
      </c>
    </row>
    <row r="79" spans="1:6" s="9" customFormat="1" x14ac:dyDescent="0.2">
      <c r="A79" s="92">
        <v>717002</v>
      </c>
      <c r="B79" s="323" t="s">
        <v>120</v>
      </c>
      <c r="C79" s="324"/>
      <c r="D79" s="76">
        <v>0</v>
      </c>
      <c r="E79" s="76">
        <v>2640</v>
      </c>
      <c r="F79" s="224">
        <f t="shared" si="28"/>
        <v>2640</v>
      </c>
    </row>
    <row r="80" spans="1:6" s="9" customFormat="1" ht="15.75" customHeight="1" x14ac:dyDescent="0.2">
      <c r="A80" s="317"/>
      <c r="B80" s="318"/>
      <c r="C80" s="318"/>
      <c r="D80" s="318"/>
      <c r="E80" s="318"/>
      <c r="F80" s="319"/>
    </row>
    <row r="81" spans="1:6" ht="15.75" customHeight="1" x14ac:dyDescent="0.2">
      <c r="A81" s="336" t="s">
        <v>35</v>
      </c>
      <c r="B81" s="337"/>
      <c r="C81" s="337"/>
      <c r="D81" s="112">
        <f t="shared" ref="D81" si="29">D73+D70+D65+D62</f>
        <v>4500</v>
      </c>
      <c r="E81" s="112">
        <f>E73+E70+E65+E62+E77</f>
        <v>4762.9699999999993</v>
      </c>
      <c r="F81" s="226">
        <f>F73+F70+F65+F62+F77</f>
        <v>9262.9700000000012</v>
      </c>
    </row>
    <row r="82" spans="1:6" ht="15" customHeight="1" x14ac:dyDescent="0.2">
      <c r="A82" s="328"/>
      <c r="B82" s="329"/>
      <c r="C82" s="329"/>
      <c r="D82" s="329"/>
      <c r="E82" s="329"/>
      <c r="F82" s="330"/>
    </row>
    <row r="83" spans="1:6" ht="15.75" thickBot="1" x14ac:dyDescent="0.3">
      <c r="A83" s="345" t="s">
        <v>36</v>
      </c>
      <c r="B83" s="346"/>
      <c r="C83" s="346"/>
      <c r="D83" s="227">
        <f t="shared" ref="D83:F83" si="30">D60+D81</f>
        <v>44490</v>
      </c>
      <c r="E83" s="227">
        <f t="shared" si="30"/>
        <v>24483.61</v>
      </c>
      <c r="F83" s="228">
        <f t="shared" si="30"/>
        <v>68973.61</v>
      </c>
    </row>
    <row r="84" spans="1:6" ht="15" x14ac:dyDescent="0.25">
      <c r="A84" s="287"/>
      <c r="B84" s="288"/>
      <c r="C84" s="288"/>
    </row>
    <row r="85" spans="1:6" ht="15" x14ac:dyDescent="0.25">
      <c r="A85" s="61"/>
      <c r="B85" s="60"/>
      <c r="C85" s="60"/>
    </row>
    <row r="86" spans="1:6" ht="15.75" x14ac:dyDescent="0.25">
      <c r="A86" s="14"/>
      <c r="B86" s="14"/>
      <c r="C86" s="62"/>
    </row>
    <row r="87" spans="1:6" ht="15.75" x14ac:dyDescent="0.25">
      <c r="A87" s="14"/>
      <c r="B87" s="14"/>
      <c r="C87" s="62"/>
    </row>
    <row r="88" spans="1:6" s="9" customFormat="1" ht="15.75" x14ac:dyDescent="0.25">
      <c r="A88" s="351"/>
      <c r="B88" s="351"/>
      <c r="C88" s="351"/>
      <c r="D88" s="99"/>
      <c r="E88" s="99"/>
      <c r="F88" s="99"/>
    </row>
    <row r="89" spans="1:6" ht="15.75" x14ac:dyDescent="0.25">
      <c r="A89" s="14"/>
      <c r="B89" s="14"/>
      <c r="C89" s="62"/>
    </row>
    <row r="90" spans="1:6" ht="15.75" x14ac:dyDescent="0.25">
      <c r="A90" s="14"/>
      <c r="B90" s="14"/>
      <c r="C90" s="62"/>
    </row>
    <row r="91" spans="1:6" ht="15.75" x14ac:dyDescent="0.25">
      <c r="A91" s="14"/>
      <c r="B91" s="14"/>
      <c r="C91" s="62"/>
    </row>
    <row r="92" spans="1:6" ht="15.75" x14ac:dyDescent="0.25">
      <c r="A92" s="14"/>
      <c r="B92" s="14"/>
      <c r="C92" s="14"/>
    </row>
    <row r="93" spans="1:6" ht="15" x14ac:dyDescent="0.2">
      <c r="A93" s="15"/>
      <c r="B93" s="15"/>
      <c r="C93" s="15"/>
    </row>
    <row r="94" spans="1:6" ht="15" x14ac:dyDescent="0.2">
      <c r="A94" s="15"/>
      <c r="B94" s="15"/>
      <c r="C94" s="15"/>
    </row>
    <row r="95" spans="1:6" s="9" customFormat="1" ht="15" x14ac:dyDescent="0.2">
      <c r="A95" s="8"/>
      <c r="B95" s="16"/>
      <c r="C95" s="17"/>
      <c r="D95" s="99"/>
      <c r="E95" s="99"/>
      <c r="F95" s="99"/>
    </row>
    <row r="96" spans="1:6" ht="15" x14ac:dyDescent="0.2">
      <c r="A96" s="18"/>
      <c r="B96" s="19"/>
      <c r="C96" s="20"/>
    </row>
    <row r="97" spans="1:6" ht="15" x14ac:dyDescent="0.2">
      <c r="A97" s="18"/>
      <c r="B97" s="19"/>
      <c r="C97" s="20"/>
    </row>
    <row r="98" spans="1:6" ht="15" x14ac:dyDescent="0.2">
      <c r="A98" s="18"/>
      <c r="B98" s="19"/>
      <c r="C98" s="20"/>
    </row>
    <row r="99" spans="1:6" ht="15" x14ac:dyDescent="0.2">
      <c r="A99" s="18"/>
      <c r="B99" s="19"/>
      <c r="C99" s="20"/>
    </row>
    <row r="100" spans="1:6" ht="15" x14ac:dyDescent="0.2">
      <c r="A100" s="18"/>
      <c r="B100" s="21"/>
      <c r="C100" s="13"/>
    </row>
    <row r="101" spans="1:6" ht="15" x14ac:dyDescent="0.2">
      <c r="A101" s="18"/>
      <c r="B101" s="21"/>
      <c r="C101" s="13"/>
    </row>
    <row r="102" spans="1:6" ht="15" x14ac:dyDescent="0.2">
      <c r="A102" s="18"/>
      <c r="B102" s="21"/>
      <c r="C102" s="13"/>
    </row>
    <row r="103" spans="1:6" s="9" customFormat="1" x14ac:dyDescent="0.2">
      <c r="A103" s="22"/>
      <c r="B103" s="16"/>
      <c r="C103" s="17"/>
      <c r="D103" s="99"/>
      <c r="E103" s="99"/>
      <c r="F103" s="99"/>
    </row>
    <row r="104" spans="1:6" x14ac:dyDescent="0.2">
      <c r="A104" s="23"/>
      <c r="B104" s="21"/>
      <c r="C104" s="13"/>
    </row>
    <row r="105" spans="1:6" x14ac:dyDescent="0.2">
      <c r="A105" s="23"/>
      <c r="B105" s="21"/>
      <c r="C105" s="13"/>
    </row>
    <row r="106" spans="1:6" s="9" customFormat="1" x14ac:dyDescent="0.2">
      <c r="A106" s="347"/>
      <c r="B106" s="348"/>
      <c r="C106" s="348"/>
      <c r="D106" s="99"/>
      <c r="E106" s="99"/>
      <c r="F106" s="99"/>
    </row>
    <row r="107" spans="1:6" x14ac:dyDescent="0.2">
      <c r="A107" s="24"/>
      <c r="B107" s="25"/>
      <c r="C107" s="26"/>
    </row>
    <row r="108" spans="1:6" x14ac:dyDescent="0.2">
      <c r="A108" s="23"/>
      <c r="B108" s="21"/>
      <c r="C108" s="13"/>
    </row>
    <row r="109" spans="1:6" s="9" customFormat="1" x14ac:dyDescent="0.2">
      <c r="A109" s="27"/>
      <c r="B109" s="28"/>
      <c r="C109" s="29"/>
      <c r="D109" s="99"/>
      <c r="E109" s="99"/>
      <c r="F109" s="99"/>
    </row>
    <row r="110" spans="1:6" x14ac:dyDescent="0.2">
      <c r="A110" s="23"/>
      <c r="B110" s="21"/>
      <c r="C110" s="13"/>
    </row>
    <row r="111" spans="1:6" x14ac:dyDescent="0.2">
      <c r="A111" s="23"/>
      <c r="B111" s="21"/>
      <c r="C111" s="13"/>
    </row>
    <row r="112" spans="1:6" s="9" customFormat="1" x14ac:dyDescent="0.2">
      <c r="A112" s="27"/>
      <c r="B112" s="28"/>
      <c r="C112" s="29"/>
      <c r="D112" s="99"/>
      <c r="E112" s="99"/>
      <c r="F112" s="99"/>
    </row>
    <row r="113" spans="1:6" x14ac:dyDescent="0.2">
      <c r="A113" s="23"/>
      <c r="B113" s="21"/>
      <c r="C113" s="13"/>
    </row>
    <row r="114" spans="1:6" x14ac:dyDescent="0.2">
      <c r="A114" s="23"/>
      <c r="B114" s="21"/>
      <c r="C114" s="13"/>
    </row>
    <row r="115" spans="1:6" x14ac:dyDescent="0.2">
      <c r="A115" s="23"/>
      <c r="B115" s="21"/>
      <c r="C115" s="13"/>
    </row>
    <row r="116" spans="1:6" s="9" customFormat="1" x14ac:dyDescent="0.2">
      <c r="A116" s="27"/>
      <c r="B116" s="28"/>
      <c r="C116" s="29"/>
      <c r="D116" s="99"/>
      <c r="E116" s="99"/>
      <c r="F116" s="99"/>
    </row>
    <row r="117" spans="1:6" x14ac:dyDescent="0.2">
      <c r="A117" s="23"/>
      <c r="B117" s="21"/>
      <c r="C117" s="13"/>
    </row>
    <row r="118" spans="1:6" x14ac:dyDescent="0.2">
      <c r="A118" s="23"/>
      <c r="B118" s="21"/>
      <c r="C118" s="13"/>
    </row>
    <row r="119" spans="1:6" s="9" customFormat="1" x14ac:dyDescent="0.2">
      <c r="A119" s="27"/>
      <c r="B119" s="28"/>
      <c r="C119" s="29"/>
      <c r="D119" s="99"/>
      <c r="E119" s="99"/>
      <c r="F119" s="99"/>
    </row>
    <row r="120" spans="1:6" x14ac:dyDescent="0.2">
      <c r="A120" s="23"/>
      <c r="B120" s="12"/>
      <c r="C120" s="23"/>
    </row>
    <row r="121" spans="1:6" s="30" customFormat="1" x14ac:dyDescent="0.2">
      <c r="A121" s="23"/>
      <c r="B121" s="12"/>
      <c r="C121" s="23"/>
      <c r="D121" s="107"/>
      <c r="E121" s="107"/>
      <c r="F121" s="107"/>
    </row>
    <row r="122" spans="1:6" x14ac:dyDescent="0.2">
      <c r="A122" s="23"/>
      <c r="B122" s="21"/>
      <c r="C122" s="13"/>
    </row>
    <row r="123" spans="1:6" s="9" customFormat="1" x14ac:dyDescent="0.2">
      <c r="A123" s="22"/>
      <c r="B123" s="31"/>
      <c r="C123" s="32"/>
      <c r="D123" s="99"/>
      <c r="E123" s="99"/>
      <c r="F123" s="99"/>
    </row>
    <row r="124" spans="1:6" x14ac:dyDescent="0.2">
      <c r="A124" s="23"/>
      <c r="B124" s="12"/>
      <c r="C124" s="13"/>
    </row>
    <row r="125" spans="1:6" x14ac:dyDescent="0.2">
      <c r="A125" s="23"/>
      <c r="B125" s="12"/>
      <c r="C125" s="13"/>
    </row>
    <row r="126" spans="1:6" x14ac:dyDescent="0.2">
      <c r="A126" s="23"/>
      <c r="B126" s="12"/>
      <c r="C126" s="13"/>
    </row>
    <row r="127" spans="1:6" s="9" customFormat="1" x14ac:dyDescent="0.2">
      <c r="A127" s="22"/>
      <c r="B127" s="33"/>
      <c r="C127" s="17"/>
      <c r="D127" s="99"/>
      <c r="E127" s="99"/>
      <c r="F127" s="99"/>
    </row>
    <row r="128" spans="1:6" x14ac:dyDescent="0.2">
      <c r="A128" s="23"/>
      <c r="B128" s="21"/>
      <c r="C128" s="13"/>
    </row>
    <row r="129" spans="1:6" x14ac:dyDescent="0.2">
      <c r="A129" s="23"/>
      <c r="B129" s="21"/>
      <c r="C129" s="13"/>
    </row>
    <row r="130" spans="1:6" s="9" customFormat="1" x14ac:dyDescent="0.2">
      <c r="A130" s="22"/>
      <c r="B130" s="33"/>
      <c r="C130" s="17"/>
      <c r="D130" s="99"/>
      <c r="E130" s="99"/>
      <c r="F130" s="99"/>
    </row>
    <row r="131" spans="1:6" x14ac:dyDescent="0.2">
      <c r="A131" s="11"/>
      <c r="B131" s="34"/>
      <c r="C131" s="35"/>
    </row>
    <row r="132" spans="1:6" x14ac:dyDescent="0.2">
      <c r="A132" s="23"/>
      <c r="B132" s="34"/>
      <c r="C132" s="35"/>
    </row>
    <row r="133" spans="1:6" x14ac:dyDescent="0.2">
      <c r="A133" s="23"/>
      <c r="B133" s="34"/>
      <c r="C133" s="35"/>
    </row>
    <row r="134" spans="1:6" x14ac:dyDescent="0.2">
      <c r="A134" s="23"/>
      <c r="B134" s="34"/>
      <c r="C134" s="35"/>
    </row>
    <row r="135" spans="1:6" s="9" customFormat="1" x14ac:dyDescent="0.2">
      <c r="A135" s="22"/>
      <c r="B135" s="33"/>
      <c r="C135" s="17"/>
      <c r="D135" s="99"/>
      <c r="E135" s="99"/>
      <c r="F135" s="99"/>
    </row>
    <row r="136" spans="1:6" s="9" customFormat="1" x14ac:dyDescent="0.2">
      <c r="A136" s="22"/>
      <c r="B136" s="33"/>
      <c r="C136" s="17"/>
      <c r="D136" s="99"/>
      <c r="E136" s="99"/>
      <c r="F136" s="99"/>
    </row>
    <row r="137" spans="1:6" x14ac:dyDescent="0.2">
      <c r="A137" s="23"/>
      <c r="B137" s="12"/>
      <c r="C137" s="13"/>
    </row>
    <row r="138" spans="1:6" s="9" customFormat="1" x14ac:dyDescent="0.2">
      <c r="A138" s="22"/>
      <c r="B138" s="33"/>
      <c r="C138" s="17"/>
      <c r="D138" s="99"/>
      <c r="E138" s="99"/>
      <c r="F138" s="99"/>
    </row>
    <row r="139" spans="1:6" x14ac:dyDescent="0.2">
      <c r="A139" s="23"/>
      <c r="B139" s="12"/>
      <c r="C139" s="13"/>
    </row>
    <row r="140" spans="1:6" s="9" customFormat="1" x14ac:dyDescent="0.2">
      <c r="A140" s="22"/>
      <c r="B140" s="31"/>
      <c r="C140" s="32"/>
      <c r="D140" s="99"/>
      <c r="E140" s="99"/>
      <c r="F140" s="99"/>
    </row>
    <row r="141" spans="1:6" s="9" customFormat="1" x14ac:dyDescent="0.2">
      <c r="A141" s="11"/>
      <c r="B141" s="12"/>
      <c r="C141" s="13"/>
      <c r="D141" s="99"/>
      <c r="E141" s="99"/>
      <c r="F141" s="99"/>
    </row>
    <row r="142" spans="1:6" s="9" customFormat="1" x14ac:dyDescent="0.2">
      <c r="A142" s="11"/>
      <c r="B142" s="12"/>
      <c r="C142" s="13"/>
      <c r="D142" s="99"/>
      <c r="E142" s="99"/>
      <c r="F142" s="99"/>
    </row>
    <row r="143" spans="1:6" s="9" customFormat="1" x14ac:dyDescent="0.2">
      <c r="A143" s="11"/>
      <c r="B143" s="12"/>
      <c r="C143" s="13"/>
      <c r="D143" s="99"/>
      <c r="E143" s="99"/>
      <c r="F143" s="99"/>
    </row>
    <row r="144" spans="1:6" s="38" customFormat="1" ht="15.75" x14ac:dyDescent="0.25">
      <c r="A144" s="14"/>
      <c r="B144" s="36"/>
      <c r="C144" s="37"/>
      <c r="D144" s="99"/>
      <c r="E144" s="99"/>
      <c r="F144" s="99"/>
    </row>
    <row r="145" spans="1:6" s="38" customFormat="1" ht="15.75" x14ac:dyDescent="0.25">
      <c r="A145" s="349"/>
      <c r="B145" s="288"/>
      <c r="C145" s="288"/>
      <c r="D145" s="99"/>
      <c r="E145" s="99"/>
      <c r="F145" s="99"/>
    </row>
    <row r="146" spans="1:6" s="38" customFormat="1" ht="15.75" x14ac:dyDescent="0.25">
      <c r="A146" s="39"/>
      <c r="B146" s="40"/>
      <c r="C146" s="41"/>
      <c r="D146" s="99"/>
      <c r="E146" s="99"/>
      <c r="F146" s="99"/>
    </row>
    <row r="147" spans="1:6" ht="15" x14ac:dyDescent="0.25">
      <c r="A147" s="341"/>
      <c r="B147" s="288"/>
      <c r="C147" s="288"/>
    </row>
    <row r="148" spans="1:6" ht="15" x14ac:dyDescent="0.25">
      <c r="A148" s="341"/>
      <c r="B148" s="288"/>
      <c r="C148" s="288"/>
    </row>
    <row r="149" spans="1:6" ht="15" x14ac:dyDescent="0.25">
      <c r="A149" s="341"/>
      <c r="B149" s="288"/>
      <c r="C149" s="288"/>
    </row>
    <row r="150" spans="1:6" x14ac:dyDescent="0.2">
      <c r="A150" s="341"/>
      <c r="B150" s="341"/>
      <c r="C150" s="341"/>
    </row>
    <row r="151" spans="1:6" ht="15" x14ac:dyDescent="0.25">
      <c r="A151" s="341"/>
      <c r="B151" s="288"/>
      <c r="C151" s="288"/>
    </row>
    <row r="152" spans="1:6" ht="15" x14ac:dyDescent="0.25">
      <c r="A152" s="42"/>
      <c r="B152" s="3"/>
      <c r="C152" s="3"/>
    </row>
    <row r="153" spans="1:6" ht="15" x14ac:dyDescent="0.25">
      <c r="A153" s="341"/>
      <c r="B153" s="288"/>
      <c r="C153" s="288"/>
    </row>
    <row r="154" spans="1:6" ht="15" x14ac:dyDescent="0.25">
      <c r="A154" s="42"/>
      <c r="B154" s="3"/>
      <c r="C154" s="3"/>
    </row>
    <row r="155" spans="1:6" ht="15" x14ac:dyDescent="0.25">
      <c r="A155" s="42"/>
      <c r="B155" s="3"/>
      <c r="C155" s="3"/>
    </row>
    <row r="156" spans="1:6" ht="15" x14ac:dyDescent="0.25">
      <c r="A156" s="341"/>
      <c r="B156" s="288"/>
      <c r="C156" s="288"/>
    </row>
    <row r="157" spans="1:6" ht="15" x14ac:dyDescent="0.25">
      <c r="A157" s="341"/>
      <c r="B157" s="288"/>
      <c r="C157" s="288"/>
    </row>
    <row r="158" spans="1:6" x14ac:dyDescent="0.2">
      <c r="A158" s="341"/>
      <c r="B158" s="341"/>
      <c r="C158" s="341"/>
    </row>
    <row r="159" spans="1:6" x14ac:dyDescent="0.2">
      <c r="A159" s="42"/>
      <c r="B159" s="42"/>
      <c r="C159" s="42"/>
    </row>
    <row r="160" spans="1:6" ht="15" x14ac:dyDescent="0.25">
      <c r="A160" s="341"/>
      <c r="B160" s="288"/>
      <c r="C160" s="288"/>
    </row>
    <row r="161" spans="1:6" ht="15" x14ac:dyDescent="0.25">
      <c r="A161" s="42"/>
      <c r="B161" s="3"/>
      <c r="C161" s="3"/>
    </row>
    <row r="162" spans="1:6" ht="15" x14ac:dyDescent="0.25">
      <c r="A162" s="276"/>
      <c r="B162" s="276"/>
      <c r="C162" s="288"/>
    </row>
    <row r="163" spans="1:6" x14ac:dyDescent="0.2">
      <c r="A163" s="43"/>
      <c r="B163" s="43"/>
      <c r="C163" s="44"/>
    </row>
    <row r="164" spans="1:6" s="38" customFormat="1" ht="15.75" x14ac:dyDescent="0.25">
      <c r="A164" s="39"/>
      <c r="B164" s="36"/>
      <c r="C164" s="37"/>
      <c r="D164" s="99"/>
      <c r="E164" s="99"/>
      <c r="F164" s="99"/>
    </row>
    <row r="165" spans="1:6" x14ac:dyDescent="0.2">
      <c r="A165" s="45"/>
      <c r="B165" s="21"/>
      <c r="C165" s="13"/>
    </row>
    <row r="166" spans="1:6" x14ac:dyDescent="0.2">
      <c r="A166" s="23"/>
      <c r="B166" s="21"/>
      <c r="C166" s="13"/>
    </row>
    <row r="167" spans="1:6" s="38" customFormat="1" ht="15.75" x14ac:dyDescent="0.25">
      <c r="A167" s="14"/>
      <c r="B167" s="36"/>
      <c r="C167" s="37"/>
      <c r="D167" s="99"/>
      <c r="E167" s="99"/>
      <c r="F167" s="99"/>
    </row>
    <row r="168" spans="1:6" ht="15" x14ac:dyDescent="0.25">
      <c r="A168" s="287"/>
      <c r="B168" s="288"/>
      <c r="C168" s="288"/>
    </row>
    <row r="169" spans="1:6" s="38" customFormat="1" ht="15.75" x14ac:dyDescent="0.25">
      <c r="A169" s="349"/>
      <c r="B169" s="350"/>
      <c r="C169" s="350"/>
      <c r="D169" s="99"/>
      <c r="E169" s="99"/>
      <c r="F169" s="99"/>
    </row>
    <row r="170" spans="1:6" s="38" customFormat="1" ht="15.75" x14ac:dyDescent="0.25">
      <c r="A170" s="349"/>
      <c r="B170" s="350"/>
      <c r="C170" s="350"/>
      <c r="D170" s="99"/>
      <c r="E170" s="99"/>
      <c r="F170" s="99"/>
    </row>
    <row r="171" spans="1:6" s="38" customFormat="1" ht="15.75" x14ac:dyDescent="0.25">
      <c r="A171" s="349"/>
      <c r="B171" s="350"/>
      <c r="C171" s="350"/>
      <c r="D171" s="99"/>
      <c r="E171" s="99"/>
      <c r="F171" s="99"/>
    </row>
    <row r="172" spans="1:6" s="38" customFormat="1" ht="15.75" x14ac:dyDescent="0.25">
      <c r="A172" s="349"/>
      <c r="B172" s="350"/>
      <c r="C172" s="350"/>
      <c r="D172" s="99"/>
      <c r="E172" s="99"/>
      <c r="F172" s="99"/>
    </row>
    <row r="173" spans="1:6" s="38" customFormat="1" ht="15.75" x14ac:dyDescent="0.25">
      <c r="A173" s="349"/>
      <c r="B173" s="350"/>
      <c r="C173" s="350"/>
      <c r="D173" s="99"/>
      <c r="E173" s="99"/>
      <c r="F173" s="99"/>
    </row>
    <row r="174" spans="1:6" ht="15" x14ac:dyDescent="0.25">
      <c r="A174" s="287"/>
      <c r="B174" s="288"/>
      <c r="C174" s="288"/>
    </row>
    <row r="175" spans="1:6" x14ac:dyDescent="0.2">
      <c r="A175" s="11"/>
      <c r="B175" s="12"/>
      <c r="C175" s="13"/>
    </row>
    <row r="176" spans="1:6" x14ac:dyDescent="0.2">
      <c r="A176" s="11"/>
      <c r="B176" s="12"/>
      <c r="C176" s="13"/>
    </row>
    <row r="177" spans="1:6" s="7" customFormat="1" ht="15.75" x14ac:dyDescent="0.25">
      <c r="A177" s="14"/>
      <c r="B177" s="14"/>
      <c r="C177" s="14"/>
      <c r="D177" s="99"/>
      <c r="E177" s="99"/>
      <c r="F177" s="99"/>
    </row>
    <row r="178" spans="1:6" s="7" customFormat="1" ht="15.75" x14ac:dyDescent="0.25">
      <c r="A178" s="14"/>
      <c r="B178" s="14"/>
      <c r="C178" s="14"/>
      <c r="D178" s="99"/>
      <c r="E178" s="99"/>
      <c r="F178" s="99"/>
    </row>
    <row r="179" spans="1:6" s="7" customFormat="1" ht="15.75" x14ac:dyDescent="0.25">
      <c r="A179" s="14"/>
      <c r="B179" s="14"/>
      <c r="C179" s="14"/>
      <c r="D179" s="99"/>
      <c r="E179" s="99"/>
      <c r="F179" s="99"/>
    </row>
    <row r="180" spans="1:6" s="7" customFormat="1" ht="15.75" x14ac:dyDescent="0.25">
      <c r="A180" s="14"/>
      <c r="B180" s="14"/>
      <c r="C180" s="14"/>
      <c r="D180" s="99"/>
      <c r="E180" s="99"/>
      <c r="F180" s="99"/>
    </row>
    <row r="181" spans="1:6" s="7" customFormat="1" ht="15.75" x14ac:dyDescent="0.25">
      <c r="A181" s="14"/>
      <c r="B181" s="14"/>
      <c r="C181" s="14"/>
      <c r="D181" s="99"/>
      <c r="E181" s="99"/>
      <c r="F181" s="99"/>
    </row>
    <row r="182" spans="1:6" s="7" customFormat="1" ht="15.75" x14ac:dyDescent="0.25">
      <c r="A182" s="14"/>
      <c r="B182" s="14"/>
      <c r="C182" s="14"/>
      <c r="D182" s="99"/>
      <c r="E182" s="99"/>
      <c r="F182" s="99"/>
    </row>
    <row r="183" spans="1:6" s="7" customFormat="1" ht="15.75" x14ac:dyDescent="0.25">
      <c r="A183" s="14"/>
      <c r="B183" s="14"/>
      <c r="C183" s="14"/>
      <c r="D183" s="99"/>
      <c r="E183" s="99"/>
      <c r="F183" s="99"/>
    </row>
    <row r="184" spans="1:6" s="7" customFormat="1" ht="15.75" x14ac:dyDescent="0.25">
      <c r="A184" s="14"/>
      <c r="B184" s="14"/>
      <c r="C184" s="14"/>
      <c r="D184" s="99"/>
      <c r="E184" s="99"/>
      <c r="F184" s="99"/>
    </row>
    <row r="185" spans="1:6" s="7" customFormat="1" ht="15.75" x14ac:dyDescent="0.25">
      <c r="A185" s="14"/>
      <c r="B185" s="14"/>
      <c r="C185" s="14"/>
      <c r="D185" s="99"/>
      <c r="E185" s="99"/>
      <c r="F185" s="99"/>
    </row>
    <row r="186" spans="1:6" s="7" customFormat="1" ht="15.75" x14ac:dyDescent="0.25">
      <c r="A186" s="14"/>
      <c r="B186" s="14"/>
      <c r="C186" s="14"/>
      <c r="D186" s="99"/>
      <c r="E186" s="99"/>
      <c r="F186" s="99"/>
    </row>
    <row r="187" spans="1:6" s="7" customFormat="1" ht="15.75" x14ac:dyDescent="0.25">
      <c r="A187" s="14"/>
      <c r="B187" s="14"/>
      <c r="C187" s="14"/>
      <c r="D187" s="99"/>
      <c r="E187" s="99"/>
      <c r="F187" s="99"/>
    </row>
    <row r="188" spans="1:6" s="7" customFormat="1" ht="15.75" x14ac:dyDescent="0.25">
      <c r="A188" s="14"/>
      <c r="B188" s="14"/>
      <c r="C188" s="14"/>
      <c r="D188" s="99"/>
      <c r="E188" s="99"/>
      <c r="F188" s="99"/>
    </row>
    <row r="189" spans="1:6" s="7" customFormat="1" ht="15.75" x14ac:dyDescent="0.25">
      <c r="A189" s="14"/>
      <c r="B189" s="14"/>
      <c r="C189" s="14"/>
      <c r="D189" s="99"/>
      <c r="E189" s="99"/>
      <c r="F189" s="99"/>
    </row>
    <row r="190" spans="1:6" s="7" customFormat="1" ht="15.75" x14ac:dyDescent="0.25">
      <c r="A190" s="14"/>
      <c r="B190" s="14"/>
      <c r="C190" s="14"/>
      <c r="D190" s="99"/>
      <c r="E190" s="99"/>
      <c r="F190" s="99"/>
    </row>
    <row r="191" spans="1:6" s="7" customFormat="1" ht="15.75" x14ac:dyDescent="0.25">
      <c r="A191" s="14"/>
      <c r="B191" s="14"/>
      <c r="C191" s="14"/>
      <c r="D191" s="99"/>
      <c r="E191" s="99"/>
      <c r="F191" s="99"/>
    </row>
    <row r="192" spans="1:6" s="7" customFormat="1" ht="15.75" x14ac:dyDescent="0.25">
      <c r="A192" s="14"/>
      <c r="B192" s="14"/>
      <c r="C192" s="14"/>
      <c r="D192" s="99"/>
      <c r="E192" s="99"/>
      <c r="F192" s="99"/>
    </row>
    <row r="193" spans="1:3" x14ac:dyDescent="0.2">
      <c r="A193" s="46"/>
      <c r="B193" s="46"/>
      <c r="C193" s="23"/>
    </row>
    <row r="194" spans="1:3" x14ac:dyDescent="0.2">
      <c r="A194" s="46"/>
      <c r="B194" s="46"/>
      <c r="C194" s="23"/>
    </row>
    <row r="195" spans="1:3" x14ac:dyDescent="0.2">
      <c r="A195" s="46"/>
      <c r="B195" s="46"/>
      <c r="C195" s="23"/>
    </row>
    <row r="196" spans="1:3" x14ac:dyDescent="0.2">
      <c r="A196" s="46"/>
      <c r="B196" s="46"/>
      <c r="C196" s="23"/>
    </row>
    <row r="197" spans="1:3" x14ac:dyDescent="0.2">
      <c r="A197" s="46"/>
      <c r="B197" s="46"/>
      <c r="C197" s="23"/>
    </row>
    <row r="198" spans="1:3" x14ac:dyDescent="0.2">
      <c r="A198" s="46"/>
      <c r="B198" s="46"/>
      <c r="C198" s="23"/>
    </row>
    <row r="199" spans="1:3" x14ac:dyDescent="0.2">
      <c r="A199" s="46"/>
      <c r="B199" s="46"/>
      <c r="C199" s="23"/>
    </row>
    <row r="200" spans="1:3" x14ac:dyDescent="0.2">
      <c r="A200" s="47"/>
      <c r="B200" s="47"/>
      <c r="C200" s="23"/>
    </row>
    <row r="201" spans="1:3" x14ac:dyDescent="0.2">
      <c r="A201" s="6"/>
      <c r="B201" s="6"/>
      <c r="C201" s="6"/>
    </row>
    <row r="202" spans="1:3" x14ac:dyDescent="0.2">
      <c r="A202" s="48"/>
      <c r="B202" s="43"/>
      <c r="C202" s="49"/>
    </row>
    <row r="203" spans="1:3" x14ac:dyDescent="0.2">
      <c r="A203" s="48"/>
      <c r="B203" s="43"/>
      <c r="C203" s="49"/>
    </row>
    <row r="204" spans="1:3" x14ac:dyDescent="0.2">
      <c r="A204" s="276"/>
      <c r="B204" s="276"/>
      <c r="C204" s="49"/>
    </row>
    <row r="205" spans="1:3" x14ac:dyDescent="0.2">
      <c r="A205" s="276"/>
      <c r="B205" s="276"/>
      <c r="C205" s="49"/>
    </row>
    <row r="206" spans="1:3" x14ac:dyDescent="0.2">
      <c r="A206" s="276"/>
      <c r="B206" s="276"/>
      <c r="C206" s="49"/>
    </row>
    <row r="207" spans="1:3" x14ac:dyDescent="0.2">
      <c r="A207" s="276"/>
      <c r="B207" s="276"/>
      <c r="C207" s="49"/>
    </row>
    <row r="208" spans="1:3" x14ac:dyDescent="0.2">
      <c r="A208" s="276"/>
      <c r="B208" s="276"/>
      <c r="C208" s="49"/>
    </row>
    <row r="209" spans="1:3" x14ac:dyDescent="0.2">
      <c r="A209" s="276"/>
      <c r="B209" s="276"/>
      <c r="C209" s="49"/>
    </row>
    <row r="210" spans="1:3" x14ac:dyDescent="0.2">
      <c r="A210" s="276"/>
      <c r="B210" s="276"/>
      <c r="C210" s="49"/>
    </row>
    <row r="211" spans="1:3" x14ac:dyDescent="0.2">
      <c r="A211" s="23"/>
      <c r="B211" s="50"/>
      <c r="C211" s="51"/>
    </row>
    <row r="212" spans="1:3" x14ac:dyDescent="0.2">
      <c r="A212" s="52"/>
      <c r="B212" s="12"/>
      <c r="C212" s="13"/>
    </row>
    <row r="213" spans="1:3" x14ac:dyDescent="0.2">
      <c r="A213" s="45"/>
      <c r="B213" s="21"/>
      <c r="C213" s="13"/>
    </row>
    <row r="214" spans="1:3" x14ac:dyDescent="0.2">
      <c r="A214" s="23"/>
      <c r="B214" s="21"/>
      <c r="C214" s="13"/>
    </row>
    <row r="215" spans="1:3" x14ac:dyDescent="0.2">
      <c r="A215" s="11"/>
      <c r="B215" s="53"/>
      <c r="C215" s="54"/>
    </row>
    <row r="216" spans="1:3" x14ac:dyDescent="0.2">
      <c r="A216" s="11"/>
      <c r="B216" s="53"/>
      <c r="C216" s="54"/>
    </row>
    <row r="217" spans="1:3" x14ac:dyDescent="0.2">
      <c r="A217" s="11"/>
      <c r="B217" s="53"/>
      <c r="C217" s="54"/>
    </row>
    <row r="218" spans="1:3" x14ac:dyDescent="0.2">
      <c r="A218" s="11"/>
      <c r="B218" s="53"/>
      <c r="C218" s="54"/>
    </row>
    <row r="219" spans="1:3" x14ac:dyDescent="0.2">
      <c r="A219" s="48"/>
      <c r="B219" s="48"/>
      <c r="C219" s="48"/>
    </row>
    <row r="220" spans="1:3" x14ac:dyDescent="0.2">
      <c r="A220" s="11"/>
      <c r="B220" s="53"/>
      <c r="C220" s="54"/>
    </row>
    <row r="221" spans="1:3" x14ac:dyDescent="0.2">
      <c r="A221" s="11"/>
      <c r="B221" s="53"/>
      <c r="C221" s="54"/>
    </row>
    <row r="222" spans="1:3" x14ac:dyDescent="0.2">
      <c r="A222" s="23"/>
      <c r="B222" s="12"/>
      <c r="C222" s="13"/>
    </row>
    <row r="223" spans="1:3" x14ac:dyDescent="0.2">
      <c r="A223" s="23"/>
      <c r="B223" s="12"/>
      <c r="C223" s="55"/>
    </row>
    <row r="224" spans="1:3" x14ac:dyDescent="0.2">
      <c r="A224" s="23"/>
      <c r="B224" s="12"/>
      <c r="C224" s="56"/>
    </row>
    <row r="225" spans="1:3" x14ac:dyDescent="0.2">
      <c r="A225" s="23"/>
      <c r="B225" s="12"/>
      <c r="C225" s="57"/>
    </row>
    <row r="226" spans="1:3" x14ac:dyDescent="0.2">
      <c r="A226" s="23"/>
      <c r="B226" s="12"/>
      <c r="C226" s="57"/>
    </row>
    <row r="227" spans="1:3" x14ac:dyDescent="0.2">
      <c r="A227" s="23"/>
      <c r="B227" s="12"/>
      <c r="C227" s="57"/>
    </row>
    <row r="228" spans="1:3" x14ac:dyDescent="0.2">
      <c r="A228" s="23"/>
      <c r="B228" s="12"/>
      <c r="C228" s="57"/>
    </row>
    <row r="229" spans="1:3" x14ac:dyDescent="0.2">
      <c r="A229" s="23"/>
      <c r="B229" s="12"/>
      <c r="C229" s="57"/>
    </row>
    <row r="230" spans="1:3" x14ac:dyDescent="0.2">
      <c r="A230" s="23"/>
      <c r="B230" s="23"/>
      <c r="C230" s="23"/>
    </row>
    <row r="231" spans="1:3" x14ac:dyDescent="0.2">
      <c r="A231" s="23"/>
      <c r="B231" s="23"/>
      <c r="C231" s="23"/>
    </row>
    <row r="232" spans="1:3" ht="15" x14ac:dyDescent="0.2">
      <c r="A232" s="23"/>
      <c r="B232" s="23"/>
      <c r="C232" s="58"/>
    </row>
    <row r="233" spans="1:3" ht="15" x14ac:dyDescent="0.2">
      <c r="A233" s="23"/>
      <c r="B233" s="23"/>
      <c r="C233" s="59"/>
    </row>
    <row r="234" spans="1:3" ht="15" x14ac:dyDescent="0.2">
      <c r="A234" s="23"/>
      <c r="B234" s="23"/>
      <c r="C234" s="59"/>
    </row>
    <row r="235" spans="1:3" ht="15" x14ac:dyDescent="0.2">
      <c r="A235" s="23"/>
      <c r="B235" s="23"/>
      <c r="C235" s="59"/>
    </row>
    <row r="236" spans="1:3" x14ac:dyDescent="0.2">
      <c r="A236" s="23"/>
      <c r="B236" s="23"/>
      <c r="C236" s="23"/>
    </row>
    <row r="237" spans="1:3" x14ac:dyDescent="0.2">
      <c r="A237" s="11"/>
      <c r="B237" s="23"/>
      <c r="C237" s="23"/>
    </row>
    <row r="238" spans="1:3" x14ac:dyDescent="0.2">
      <c r="A238" s="11"/>
      <c r="B238" s="11"/>
      <c r="C238" s="11"/>
    </row>
    <row r="239" spans="1:3" x14ac:dyDescent="0.2">
      <c r="A239" s="11"/>
      <c r="B239" s="11"/>
      <c r="C239" s="11"/>
    </row>
    <row r="240" spans="1:3" x14ac:dyDescent="0.2">
      <c r="A240" s="11"/>
      <c r="B240" s="11"/>
      <c r="C240" s="11"/>
    </row>
    <row r="241" spans="1:3" x14ac:dyDescent="0.2">
      <c r="A241" s="11"/>
      <c r="B241" s="11"/>
      <c r="C241" s="11"/>
    </row>
    <row r="242" spans="1:3" x14ac:dyDescent="0.2">
      <c r="A242" s="11"/>
      <c r="B242" s="11"/>
      <c r="C242" s="11"/>
    </row>
    <row r="243" spans="1:3" x14ac:dyDescent="0.2">
      <c r="A243" s="11"/>
      <c r="B243" s="11"/>
      <c r="C243" s="11"/>
    </row>
    <row r="244" spans="1:3" x14ac:dyDescent="0.2">
      <c r="A244" s="11"/>
      <c r="B244" s="11"/>
      <c r="C244" s="11"/>
    </row>
    <row r="245" spans="1:3" x14ac:dyDescent="0.2">
      <c r="A245" s="11"/>
      <c r="B245" s="11"/>
      <c r="C245" s="11"/>
    </row>
    <row r="246" spans="1:3" x14ac:dyDescent="0.2">
      <c r="A246" s="11"/>
      <c r="B246" s="11"/>
      <c r="C246" s="11"/>
    </row>
    <row r="247" spans="1:3" x14ac:dyDescent="0.2">
      <c r="A247" s="11"/>
      <c r="B247" s="11"/>
      <c r="C247" s="11"/>
    </row>
    <row r="248" spans="1:3" x14ac:dyDescent="0.2">
      <c r="A248" s="11"/>
      <c r="B248" s="11"/>
      <c r="C248" s="11"/>
    </row>
    <row r="249" spans="1:3" x14ac:dyDescent="0.2">
      <c r="A249" s="11"/>
      <c r="B249" s="11"/>
      <c r="C249" s="11"/>
    </row>
    <row r="250" spans="1:3" x14ac:dyDescent="0.2">
      <c r="A250" s="11"/>
      <c r="B250" s="11"/>
      <c r="C250" s="11"/>
    </row>
    <row r="251" spans="1:3" x14ac:dyDescent="0.2">
      <c r="A251" s="11"/>
      <c r="B251" s="11"/>
      <c r="C251" s="11"/>
    </row>
    <row r="252" spans="1:3" x14ac:dyDescent="0.2">
      <c r="A252" s="11"/>
      <c r="B252" s="11"/>
      <c r="C252" s="11"/>
    </row>
    <row r="253" spans="1:3" x14ac:dyDescent="0.2">
      <c r="A253" s="46"/>
      <c r="B253" s="46"/>
      <c r="C253" s="23"/>
    </row>
    <row r="254" spans="1:3" x14ac:dyDescent="0.2">
      <c r="A254" s="46"/>
      <c r="B254" s="46"/>
      <c r="C254" s="23"/>
    </row>
    <row r="255" spans="1:3" x14ac:dyDescent="0.2">
      <c r="A255" s="46"/>
      <c r="B255" s="46"/>
      <c r="C255" s="23"/>
    </row>
    <row r="256" spans="1:3" x14ac:dyDescent="0.2">
      <c r="A256" s="46"/>
      <c r="B256" s="46"/>
      <c r="C256" s="23"/>
    </row>
    <row r="257" spans="1:3" x14ac:dyDescent="0.2">
      <c r="A257" s="46"/>
      <c r="B257" s="46"/>
      <c r="C257" s="23"/>
    </row>
    <row r="258" spans="1:3" x14ac:dyDescent="0.2">
      <c r="A258" s="47"/>
      <c r="B258" s="47"/>
      <c r="C258" s="23"/>
    </row>
    <row r="259" spans="1:3" x14ac:dyDescent="0.2">
      <c r="A259" s="6"/>
      <c r="B259" s="6"/>
      <c r="C259" s="6"/>
    </row>
  </sheetData>
  <mergeCells count="78">
    <mergeCell ref="A7:F7"/>
    <mergeCell ref="A18:F18"/>
    <mergeCell ref="A13:F13"/>
    <mergeCell ref="A34:F34"/>
    <mergeCell ref="A31:F31"/>
    <mergeCell ref="A28:F28"/>
    <mergeCell ref="A25:F25"/>
    <mergeCell ref="A48:C48"/>
    <mergeCell ref="A19:C19"/>
    <mergeCell ref="A26:C26"/>
    <mergeCell ref="A29:C29"/>
    <mergeCell ref="A45:C45"/>
    <mergeCell ref="A209:B209"/>
    <mergeCell ref="A210:B210"/>
    <mergeCell ref="A88:C88"/>
    <mergeCell ref="A174:C174"/>
    <mergeCell ref="A204:B204"/>
    <mergeCell ref="A205:B205"/>
    <mergeCell ref="A206:B206"/>
    <mergeCell ref="A207:B207"/>
    <mergeCell ref="A208:B208"/>
    <mergeCell ref="A173:C173"/>
    <mergeCell ref="A153:C153"/>
    <mergeCell ref="A156:C156"/>
    <mergeCell ref="A157:C157"/>
    <mergeCell ref="A158:C158"/>
    <mergeCell ref="A160:C160"/>
    <mergeCell ref="A162:C162"/>
    <mergeCell ref="A168:C168"/>
    <mergeCell ref="A169:C169"/>
    <mergeCell ref="A170:C170"/>
    <mergeCell ref="A171:C171"/>
    <mergeCell ref="A172:C172"/>
    <mergeCell ref="A151:C151"/>
    <mergeCell ref="A6:C6"/>
    <mergeCell ref="A83:C83"/>
    <mergeCell ref="A84:C84"/>
    <mergeCell ref="A106:C106"/>
    <mergeCell ref="A145:C145"/>
    <mergeCell ref="A147:C147"/>
    <mergeCell ref="A148:C148"/>
    <mergeCell ref="A149:C149"/>
    <mergeCell ref="A150:C150"/>
    <mergeCell ref="A65:C65"/>
    <mergeCell ref="A77:C77"/>
    <mergeCell ref="B78:C78"/>
    <mergeCell ref="B79:C79"/>
    <mergeCell ref="A23:C23"/>
    <mergeCell ref="A32:C32"/>
    <mergeCell ref="A82:F82"/>
    <mergeCell ref="A69:F69"/>
    <mergeCell ref="A64:F64"/>
    <mergeCell ref="B67:C67"/>
    <mergeCell ref="B66:C66"/>
    <mergeCell ref="B68:C68"/>
    <mergeCell ref="A81:C81"/>
    <mergeCell ref="B75:C75"/>
    <mergeCell ref="A70:C70"/>
    <mergeCell ref="B71:C71"/>
    <mergeCell ref="A73:C73"/>
    <mergeCell ref="B74:C74"/>
    <mergeCell ref="A72:F72"/>
    <mergeCell ref="A3:F3"/>
    <mergeCell ref="A80:F80"/>
    <mergeCell ref="A62:C62"/>
    <mergeCell ref="B63:C63"/>
    <mergeCell ref="A22:F22"/>
    <mergeCell ref="A56:F56"/>
    <mergeCell ref="A60:C60"/>
    <mergeCell ref="A50:F50"/>
    <mergeCell ref="A47:F47"/>
    <mergeCell ref="A44:F44"/>
    <mergeCell ref="A41:F41"/>
    <mergeCell ref="A37:F37"/>
    <mergeCell ref="A53:F53"/>
    <mergeCell ref="A61:F61"/>
    <mergeCell ref="A59:F59"/>
    <mergeCell ref="A38:C38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Príjmy I.zmena rozpočtu</vt:lpstr>
      <vt:lpstr>Výdavky I.zmena rozpočtu</vt:lpstr>
      <vt:lpstr>Rekapitulácia</vt:lpstr>
      <vt:lpstr>Hárok3</vt:lpstr>
      <vt:lpstr>Príjmy2018</vt:lpstr>
      <vt:lpstr>Výdavky2018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FRKÁŇ Rastislav</dc:creator>
  <cp:lastModifiedBy>FRKÁŇ Rastislav</cp:lastModifiedBy>
  <cp:lastPrinted>2018-06-25T14:26:07Z</cp:lastPrinted>
  <dcterms:created xsi:type="dcterms:W3CDTF">2015-12-05T20:52:34Z</dcterms:created>
  <dcterms:modified xsi:type="dcterms:W3CDTF">2018-06-25T14:26:45Z</dcterms:modified>
</cp:coreProperties>
</file>